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25" yWindow="2700" windowWidth="12120" windowHeight="7095" tabRatio="611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<sst xmlns="http://schemas.openxmlformats.org/spreadsheetml/2006/main" count="89" uniqueCount="58">
  <si>
    <t>Итого:</t>
  </si>
  <si>
    <t>К-во усл голов без свиней</t>
  </si>
  <si>
    <t>сена</t>
  </si>
  <si>
    <t>Всего</t>
  </si>
  <si>
    <t>%%</t>
  </si>
  <si>
    <t>сенаж</t>
  </si>
  <si>
    <t>ц.к.ед. на усл. голову</t>
  </si>
  <si>
    <t xml:space="preserve"> сено</t>
  </si>
  <si>
    <t>в т.ч. мног.трав</t>
  </si>
  <si>
    <t>травян. мука</t>
  </si>
  <si>
    <t>корм.ед.</t>
  </si>
  <si>
    <t xml:space="preserve">зел.масса на силос </t>
  </si>
  <si>
    <t>зел. масса на  силос</t>
  </si>
  <si>
    <t>готовый сенаж</t>
  </si>
  <si>
    <t>корм. единицы</t>
  </si>
  <si>
    <t>солома</t>
  </si>
  <si>
    <t>З А Г О Т О В Л Е Н О  -  ТОНН</t>
  </si>
  <si>
    <t>С К О Ш Е Н О   - ГА</t>
  </si>
  <si>
    <t>Коэф.пересч. в к.един.:</t>
  </si>
  <si>
    <t>сено</t>
  </si>
  <si>
    <t>тр.мука</t>
  </si>
  <si>
    <t>з.м.силос</t>
  </si>
  <si>
    <t>з/сенаж</t>
  </si>
  <si>
    <t>плющ.з.</t>
  </si>
  <si>
    <t>План скашивания, всего</t>
  </si>
  <si>
    <t>ЗАГОТОВКА КОРМОВ, ТОНН</t>
  </si>
  <si>
    <t>К-во усл голов без свиней по плану на конец года</t>
  </si>
  <si>
    <t>Департамент сельского хозяйства и продовольственных ресурсов области, БУ ВО "Вологодский информационно-консультационный центр агропромышленного комплекса"</t>
  </si>
  <si>
    <t xml:space="preserve">К-во усл голов без свиней </t>
  </si>
  <si>
    <t>в т.ч. мн.трав   - га</t>
  </si>
  <si>
    <t>сенокосы и пастбища, га</t>
  </si>
  <si>
    <t>однолетние травы, га</t>
  </si>
  <si>
    <t xml:space="preserve">травяная мука </t>
  </si>
  <si>
    <t>зерносенаж</t>
  </si>
  <si>
    <t xml:space="preserve">солома на корм </t>
  </si>
  <si>
    <t>2019 год</t>
  </si>
  <si>
    <t>(+,- к 2019году)</t>
  </si>
  <si>
    <t>% к 2019 году</t>
  </si>
  <si>
    <t>Наименование хозяйства</t>
  </si>
  <si>
    <t>ВСЕГО на 2020 г.</t>
  </si>
  <si>
    <t>ЗАО "АФ им. Павлова"</t>
  </si>
  <si>
    <t>ООО "Родина"</t>
  </si>
  <si>
    <t>ООО "С/хпродукт"</t>
  </si>
  <si>
    <t>ООО "Никольское"</t>
  </si>
  <si>
    <t>КФХ Нестеровой Л.В.</t>
  </si>
  <si>
    <t>КФХ Щукина В.Е.</t>
  </si>
  <si>
    <t>КХ Корепина В.В.</t>
  </si>
  <si>
    <t>КФХ Горбунова И.В.</t>
  </si>
  <si>
    <t>КФХ Горчаковой С.П.</t>
  </si>
  <si>
    <t>КФХ Жиганова А.М.</t>
  </si>
  <si>
    <t>КФХ Сергушева В.С.</t>
  </si>
  <si>
    <t>КФХ Жеребцова А.Л.</t>
  </si>
  <si>
    <t>КФХ Шилова П.А.</t>
  </si>
  <si>
    <t>КФХ Подольского А.Ю.</t>
  </si>
  <si>
    <t>КФХ "Северные Увалы"</t>
  </si>
  <si>
    <t>КФХ Пшеничникова Е.А.</t>
  </si>
  <si>
    <t xml:space="preserve"> </t>
  </si>
  <si>
    <t xml:space="preserve">ХОД  ЗАГОТОВКИ  КОРМОВ  на 14.08. 2020  год    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</si>
</sst>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"/>
    <numFmt numFmtId="181" formatCode="0.000"/>
    <numFmt numFmtId="182" formatCode="0.0000"/>
    <numFmt numFmtId="183" formatCode="[$-FC19]d\ mmmm\ yyyy\ &quot;г.&quot;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mm/yy"/>
    <numFmt numFmtId="189" formatCode="mm/dd/yyyy"/>
  </numFmts>
  <fonts count="28">
    <font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8"/>
      <name val="Arial Cyr"/>
      <family val="2"/>
    </font>
    <font>
      <b/>
      <sz val="10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36" borderId="0" applyNumberFormat="0" applyBorder="0" applyAlignment="0" applyProtection="0"/>
    <xf numFmtId="0" fontId="10" fillId="37" borderId="0" applyNumberFormat="0" applyBorder="0" applyAlignment="0" applyProtection="0"/>
    <xf numFmtId="0" fontId="11" fillId="12" borderId="1" applyNumberFormat="0" applyAlignment="0" applyProtection="0"/>
    <xf numFmtId="0" fontId="11" fillId="13" borderId="1" applyNumberFormat="0" applyAlignment="0" applyProtection="0"/>
    <xf numFmtId="0" fontId="12" fillId="38" borderId="2" applyNumberFormat="0" applyAlignment="0" applyProtection="0"/>
    <xf numFmtId="0" fontId="12" fillId="39" borderId="2" applyNumberFormat="0" applyAlignment="0" applyProtection="0"/>
    <xf numFmtId="0" fontId="13" fillId="38" borderId="1" applyNumberFormat="0" applyAlignment="0" applyProtection="0"/>
    <xf numFmtId="0" fontId="13" fillId="39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40" borderId="7" applyNumberFormat="0" applyAlignment="0" applyProtection="0"/>
    <xf numFmtId="0" fontId="18" fillId="41" borderId="7" applyNumberFormat="0" applyAlignment="0" applyProtection="0"/>
    <xf numFmtId="0" fontId="19" fillId="0" borderId="0" applyNumberFormat="0" applyFill="0" applyBorder="0" applyAlignment="0" applyProtection="0"/>
    <xf numFmtId="0" fontId="20" fillId="42" borderId="0" applyNumberFormat="0" applyBorder="0" applyAlignment="0" applyProtection="0"/>
    <xf numFmtId="0" fontId="20" fillId="43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4" borderId="8" applyNumberFormat="0" applyFont="0" applyAlignment="0" applyProtection="0"/>
    <xf numFmtId="0" fontId="0" fillId="45" borderId="8" applyNumberFormat="0" applyAlignment="0" applyProtection="0"/>
    <xf numFmtId="0" fontId="0" fillId="4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</cellStyleXfs>
  <cellXfs count="139"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Font="1" applyFill="1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" fillId="0" borderId="0" xfId="0" applyFont="1" applyFill="1" applyBorder="1" applyAlignment="1">
      <alignment wrapText="1"/>
    </xf>
    <xf numFmtId="0" fontId="5" fillId="0" borderId="0" xfId="0" applyFont="1" applyAlignment="1">
      <alignment wrapText="1"/>
    </xf>
    <xf numFmtId="1" fontId="1" fillId="0" borderId="0" xfId="0" applyNumberFormat="1" applyFont="1" applyBorder="1" applyAlignment="1">
      <alignment wrapText="1"/>
    </xf>
    <xf numFmtId="0" fontId="0" fillId="0" borderId="0" xfId="0" applyFill="1" applyAlignment="1">
      <alignment wrapText="1"/>
    </xf>
    <xf numFmtId="0" fontId="5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1" fontId="0" fillId="0" borderId="0" xfId="0" applyNumberFormat="1" applyFill="1" applyAlignment="1">
      <alignment wrapText="1"/>
    </xf>
    <xf numFmtId="1" fontId="0" fillId="0" borderId="0" xfId="0" applyNumberFormat="1" applyAlignment="1">
      <alignment wrapText="1"/>
    </xf>
    <xf numFmtId="0" fontId="1" fillId="0" borderId="0" xfId="0" applyFont="1" applyFill="1" applyAlignment="1">
      <alignment wrapText="1"/>
    </xf>
    <xf numFmtId="14" fontId="1" fillId="0" borderId="0" xfId="0" applyNumberFormat="1" applyFont="1" applyBorder="1" applyAlignment="1">
      <alignment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Border="1" applyAlignment="1">
      <alignment wrapText="1"/>
    </xf>
    <xf numFmtId="1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 horizontal="center" vertical="center" wrapText="1"/>
    </xf>
    <xf numFmtId="1" fontId="1" fillId="0" borderId="0" xfId="0" applyNumberFormat="1" applyFont="1" applyFill="1" applyAlignment="1">
      <alignment wrapText="1"/>
    </xf>
    <xf numFmtId="0" fontId="1" fillId="0" borderId="0" xfId="0" applyFont="1" applyAlignment="1">
      <alignment wrapText="1"/>
    </xf>
    <xf numFmtId="1" fontId="1" fillId="0" borderId="0" xfId="0" applyNumberFormat="1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 horizontal="left" wrapText="1"/>
    </xf>
    <xf numFmtId="1" fontId="1" fillId="0" borderId="0" xfId="0" applyNumberFormat="1" applyFont="1" applyFill="1" applyBorder="1" applyAlignment="1">
      <alignment wrapText="1"/>
    </xf>
    <xf numFmtId="0" fontId="2" fillId="0" borderId="10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0" fontId="6" fillId="0" borderId="10" xfId="0" applyFont="1" applyBorder="1" applyAlignment="1">
      <alignment wrapText="1"/>
    </xf>
    <xf numFmtId="16" fontId="6" fillId="0" borderId="0" xfId="0" applyNumberFormat="1" applyFont="1" applyBorder="1" applyAlignment="1" applyProtection="1">
      <alignment horizontal="center" wrapText="1"/>
      <protection locked="0"/>
    </xf>
    <xf numFmtId="1" fontId="4" fillId="0" borderId="0" xfId="0" applyNumberFormat="1" applyFont="1" applyFill="1" applyBorder="1" applyAlignment="1">
      <alignment wrapText="1"/>
    </xf>
    <xf numFmtId="0" fontId="26" fillId="0" borderId="0" xfId="0" applyFont="1" applyAlignment="1">
      <alignment/>
    </xf>
    <xf numFmtId="0" fontId="27" fillId="0" borderId="0" xfId="0" applyFont="1" applyBorder="1" applyAlignment="1">
      <alignment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17" fontId="27" fillId="0" borderId="11" xfId="0" applyNumberFormat="1" applyFont="1" applyBorder="1" applyAlignment="1">
      <alignment horizontal="center" vertical="center" wrapText="1"/>
    </xf>
    <xf numFmtId="1" fontId="27" fillId="0" borderId="12" xfId="0" applyNumberFormat="1" applyFont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wrapText="1"/>
    </xf>
    <xf numFmtId="0" fontId="26" fillId="0" borderId="15" xfId="0" applyFont="1" applyFill="1" applyBorder="1" applyAlignment="1">
      <alignment/>
    </xf>
    <xf numFmtId="0" fontId="26" fillId="0" borderId="14" xfId="0" applyFont="1" applyFill="1" applyBorder="1" applyAlignment="1">
      <alignment wrapText="1"/>
    </xf>
    <xf numFmtId="0" fontId="26" fillId="0" borderId="15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/>
    </xf>
    <xf numFmtId="0" fontId="27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wrapText="1"/>
    </xf>
    <xf numFmtId="0" fontId="26" fillId="0" borderId="17" xfId="0" applyFont="1" applyFill="1" applyBorder="1" applyAlignment="1">
      <alignment wrapText="1"/>
    </xf>
    <xf numFmtId="0" fontId="26" fillId="0" borderId="15" xfId="0" applyFont="1" applyFill="1" applyBorder="1" applyAlignment="1" applyProtection="1">
      <alignment wrapText="1"/>
      <protection locked="0"/>
    </xf>
    <xf numFmtId="0" fontId="26" fillId="0" borderId="18" xfId="0" applyFont="1" applyFill="1" applyBorder="1" applyAlignment="1">
      <alignment/>
    </xf>
    <xf numFmtId="0" fontId="27" fillId="0" borderId="15" xfId="0" applyFont="1" applyFill="1" applyBorder="1" applyAlignment="1">
      <alignment wrapText="1"/>
    </xf>
    <xf numFmtId="0" fontId="26" fillId="0" borderId="15" xfId="0" applyFont="1" applyFill="1" applyBorder="1" applyAlignment="1">
      <alignment/>
    </xf>
    <xf numFmtId="0" fontId="27" fillId="0" borderId="14" xfId="0" applyFont="1" applyFill="1" applyBorder="1" applyAlignment="1">
      <alignment wrapText="1"/>
    </xf>
    <xf numFmtId="0" fontId="27" fillId="0" borderId="15" xfId="0" applyFont="1" applyFill="1" applyBorder="1" applyAlignment="1">
      <alignment/>
    </xf>
    <xf numFmtId="180" fontId="27" fillId="0" borderId="0" xfId="0" applyNumberFormat="1" applyFont="1" applyFill="1" applyBorder="1" applyAlignment="1">
      <alignment wrapText="1"/>
    </xf>
    <xf numFmtId="0" fontId="26" fillId="0" borderId="0" xfId="0" applyFont="1" applyFill="1" applyAlignment="1">
      <alignment wrapText="1"/>
    </xf>
    <xf numFmtId="180" fontId="26" fillId="0" borderId="0" xfId="0" applyNumberFormat="1" applyFont="1" applyFill="1" applyAlignment="1">
      <alignment wrapText="1"/>
    </xf>
    <xf numFmtId="1" fontId="26" fillId="0" borderId="0" xfId="0" applyNumberFormat="1" applyFont="1" applyFill="1" applyAlignment="1">
      <alignment wrapText="1"/>
    </xf>
    <xf numFmtId="0" fontId="26" fillId="0" borderId="0" xfId="0" applyFont="1" applyFill="1" applyAlignment="1">
      <alignment horizontal="center" vertical="center" wrapText="1"/>
    </xf>
    <xf numFmtId="14" fontId="26" fillId="0" borderId="15" xfId="0" applyNumberFormat="1" applyFont="1" applyFill="1" applyBorder="1" applyAlignment="1" applyProtection="1">
      <alignment horizontal="left" wrapText="1"/>
      <protection locked="0"/>
    </xf>
    <xf numFmtId="1" fontId="26" fillId="0" borderId="15" xfId="0" applyNumberFormat="1" applyFont="1" applyFill="1" applyBorder="1" applyAlignment="1">
      <alignment horizontal="center" vertical="center" wrapText="1"/>
    </xf>
    <xf numFmtId="1" fontId="26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15" xfId="0" applyFont="1" applyFill="1" applyBorder="1" applyAlignment="1" applyProtection="1">
      <alignment horizontal="center" vertical="center" wrapText="1"/>
      <protection locked="0"/>
    </xf>
    <xf numFmtId="1" fontId="26" fillId="0" borderId="19" xfId="0" applyNumberFormat="1" applyFont="1" applyFill="1" applyBorder="1" applyAlignment="1">
      <alignment horizontal="center" vertical="center" wrapText="1"/>
    </xf>
    <xf numFmtId="1" fontId="27" fillId="0" borderId="15" xfId="0" applyNumberFormat="1" applyFont="1" applyFill="1" applyBorder="1" applyAlignment="1">
      <alignment horizontal="center" vertical="center"/>
    </xf>
    <xf numFmtId="1" fontId="27" fillId="0" borderId="15" xfId="0" applyNumberFormat="1" applyFont="1" applyFill="1" applyBorder="1" applyAlignment="1">
      <alignment horizontal="center" vertical="center" wrapText="1"/>
    </xf>
    <xf numFmtId="1" fontId="26" fillId="0" borderId="15" xfId="0" applyNumberFormat="1" applyFont="1" applyFill="1" applyBorder="1" applyAlignment="1">
      <alignment horizontal="center" vertical="center"/>
    </xf>
    <xf numFmtId="180" fontId="26" fillId="0" borderId="15" xfId="0" applyNumberFormat="1" applyFont="1" applyFill="1" applyBorder="1" applyAlignment="1">
      <alignment horizontal="center" vertical="center" wrapText="1"/>
    </xf>
    <xf numFmtId="1" fontId="26" fillId="0" borderId="0" xfId="0" applyNumberFormat="1" applyFont="1" applyFill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/>
    </xf>
    <xf numFmtId="0" fontId="26" fillId="0" borderId="18" xfId="0" applyFont="1" applyFill="1" applyBorder="1" applyAlignment="1">
      <alignment horizontal="center" vertical="center"/>
    </xf>
    <xf numFmtId="0" fontId="26" fillId="0" borderId="18" xfId="0" applyFont="1" applyFill="1" applyBorder="1" applyAlignment="1">
      <alignment horizontal="center" vertical="center" wrapText="1"/>
    </xf>
    <xf numFmtId="0" fontId="26" fillId="0" borderId="20" xfId="0" applyFont="1" applyFill="1" applyBorder="1" applyAlignment="1">
      <alignment horizontal="center" vertical="center" wrapText="1"/>
    </xf>
    <xf numFmtId="0" fontId="27" fillId="0" borderId="20" xfId="0" applyFont="1" applyFill="1" applyBorder="1" applyAlignment="1">
      <alignment horizontal="center" vertical="center" wrapText="1"/>
    </xf>
    <xf numFmtId="1" fontId="26" fillId="0" borderId="20" xfId="0" applyNumberFormat="1" applyFont="1" applyFill="1" applyBorder="1" applyAlignment="1">
      <alignment horizontal="center" vertical="center" wrapText="1"/>
    </xf>
    <xf numFmtId="0" fontId="26" fillId="0" borderId="21" xfId="0" applyFont="1" applyFill="1" applyBorder="1" applyAlignment="1">
      <alignment horizontal="center" vertical="center" wrapText="1"/>
    </xf>
    <xf numFmtId="180" fontId="26" fillId="0" borderId="0" xfId="0" applyNumberFormat="1" applyFont="1" applyFill="1" applyAlignment="1">
      <alignment horizontal="center" vertical="center" wrapText="1"/>
    </xf>
    <xf numFmtId="0" fontId="26" fillId="0" borderId="22" xfId="0" applyFont="1" applyFill="1" applyBorder="1" applyAlignment="1">
      <alignment horizontal="center" vertical="center" wrapText="1"/>
    </xf>
    <xf numFmtId="1" fontId="26" fillId="0" borderId="22" xfId="0" applyNumberFormat="1" applyFont="1" applyFill="1" applyBorder="1" applyAlignment="1">
      <alignment horizontal="center" vertical="center" wrapText="1"/>
    </xf>
    <xf numFmtId="0" fontId="26" fillId="0" borderId="23" xfId="0" applyFont="1" applyFill="1" applyBorder="1" applyAlignment="1">
      <alignment horizontal="center" vertical="center" wrapText="1"/>
    </xf>
    <xf numFmtId="0" fontId="26" fillId="0" borderId="24" xfId="0" applyFont="1" applyFill="1" applyBorder="1" applyAlignment="1">
      <alignment horizontal="center" vertical="center"/>
    </xf>
    <xf numFmtId="1" fontId="26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19" xfId="0" applyFont="1" applyFill="1" applyBorder="1" applyAlignment="1" applyProtection="1">
      <alignment horizontal="center" vertical="center" wrapText="1"/>
      <protection locked="0"/>
    </xf>
    <xf numFmtId="2" fontId="26" fillId="0" borderId="25" xfId="0" applyNumberFormat="1" applyFont="1" applyFill="1" applyBorder="1" applyAlignment="1">
      <alignment horizontal="center" vertical="center" wrapText="1"/>
    </xf>
    <xf numFmtId="2" fontId="26" fillId="0" borderId="15" xfId="0" applyNumberFormat="1" applyFont="1" applyFill="1" applyBorder="1" applyAlignment="1">
      <alignment horizontal="center" vertical="center" wrapText="1"/>
    </xf>
    <xf numFmtId="2" fontId="26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24" xfId="0" applyFont="1" applyFill="1" applyBorder="1" applyAlignment="1">
      <alignment horizontal="center" vertical="center" wrapText="1"/>
    </xf>
    <xf numFmtId="1" fontId="27" fillId="0" borderId="15" xfId="0" applyNumberFormat="1" applyFont="1" applyFill="1" applyBorder="1" applyAlignment="1" applyProtection="1">
      <alignment horizontal="center" vertical="center" wrapText="1"/>
      <protection locked="0"/>
    </xf>
    <xf numFmtId="1" fontId="27" fillId="0" borderId="19" xfId="0" applyNumberFormat="1" applyFont="1" applyFill="1" applyBorder="1" applyAlignment="1">
      <alignment horizontal="center" vertical="center" wrapText="1"/>
    </xf>
    <xf numFmtId="2" fontId="27" fillId="0" borderId="25" xfId="0" applyNumberFormat="1" applyFont="1" applyFill="1" applyBorder="1" applyAlignment="1">
      <alignment horizontal="center" vertical="center" wrapText="1"/>
    </xf>
    <xf numFmtId="1" fontId="26" fillId="0" borderId="19" xfId="0" applyNumberFormat="1" applyFont="1" applyFill="1" applyBorder="1" applyAlignment="1" applyProtection="1">
      <alignment horizontal="center" wrapText="1"/>
      <protection locked="0"/>
    </xf>
    <xf numFmtId="1" fontId="26" fillId="0" borderId="15" xfId="0" applyNumberFormat="1" applyFont="1" applyFill="1" applyBorder="1" applyAlignment="1" applyProtection="1">
      <alignment horizontal="center" wrapText="1"/>
      <protection locked="0"/>
    </xf>
    <xf numFmtId="0" fontId="26" fillId="0" borderId="26" xfId="0" applyFont="1" applyFill="1" applyBorder="1" applyAlignment="1">
      <alignment horizontal="center" wrapText="1"/>
    </xf>
    <xf numFmtId="0" fontId="26" fillId="0" borderId="0" xfId="0" applyFont="1" applyFill="1" applyBorder="1" applyAlignment="1">
      <alignment horizont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6" fillId="0" borderId="27" xfId="0" applyFont="1" applyFill="1" applyBorder="1" applyAlignment="1">
      <alignment horizontal="center" vertical="center" wrapText="1"/>
    </xf>
    <xf numFmtId="0" fontId="26" fillId="0" borderId="28" xfId="0" applyFont="1" applyFill="1" applyBorder="1" applyAlignment="1">
      <alignment horizontal="center" wrapText="1"/>
    </xf>
    <xf numFmtId="0" fontId="26" fillId="0" borderId="29" xfId="0" applyFont="1" applyFill="1" applyBorder="1" applyAlignment="1">
      <alignment horizontal="center" wrapText="1"/>
    </xf>
    <xf numFmtId="0" fontId="27" fillId="0" borderId="30" xfId="0" applyFont="1" applyBorder="1" applyAlignment="1">
      <alignment horizontal="center" vertical="center" wrapText="1"/>
    </xf>
    <xf numFmtId="0" fontId="26" fillId="0" borderId="31" xfId="0" applyFont="1" applyBorder="1" applyAlignment="1">
      <alignment horizontal="center" wrapText="1"/>
    </xf>
    <xf numFmtId="0" fontId="26" fillId="0" borderId="32" xfId="0" applyFont="1" applyBorder="1" applyAlignment="1">
      <alignment horizontal="center" wrapText="1"/>
    </xf>
    <xf numFmtId="0" fontId="27" fillId="0" borderId="26" xfId="0" applyFont="1" applyBorder="1" applyAlignment="1">
      <alignment horizontal="center" wrapText="1"/>
    </xf>
    <xf numFmtId="0" fontId="26" fillId="0" borderId="0" xfId="0" applyFont="1" applyBorder="1" applyAlignment="1">
      <alignment horizontal="center" wrapText="1"/>
    </xf>
    <xf numFmtId="0" fontId="26" fillId="0" borderId="33" xfId="0" applyFont="1" applyBorder="1" applyAlignment="1">
      <alignment horizontal="center" wrapText="1"/>
    </xf>
    <xf numFmtId="0" fontId="27" fillId="0" borderId="31" xfId="0" applyFont="1" applyBorder="1" applyAlignment="1">
      <alignment horizontal="center" vertical="center" wrapText="1"/>
    </xf>
    <xf numFmtId="0" fontId="27" fillId="0" borderId="32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33" xfId="0" applyFont="1" applyBorder="1" applyAlignment="1">
      <alignment horizontal="center" vertical="center" wrapText="1"/>
    </xf>
    <xf numFmtId="0" fontId="27" fillId="0" borderId="34" xfId="0" applyFont="1" applyFill="1" applyBorder="1" applyAlignment="1">
      <alignment horizontal="center" vertical="center" wrapText="1"/>
    </xf>
    <xf numFmtId="0" fontId="27" fillId="0" borderId="35" xfId="0" applyFont="1" applyFill="1" applyBorder="1" applyAlignment="1">
      <alignment horizontal="center" vertical="center" wrapText="1"/>
    </xf>
    <xf numFmtId="0" fontId="27" fillId="0" borderId="19" xfId="0" applyFont="1" applyFill="1" applyBorder="1" applyAlignment="1">
      <alignment horizontal="center" vertical="center" wrapText="1"/>
    </xf>
    <xf numFmtId="0" fontId="27" fillId="0" borderId="30" xfId="0" applyFont="1" applyFill="1" applyBorder="1" applyAlignment="1">
      <alignment horizontal="center" vertical="center" wrapText="1"/>
    </xf>
    <xf numFmtId="0" fontId="27" fillId="0" borderId="31" xfId="0" applyFont="1" applyFill="1" applyBorder="1" applyAlignment="1">
      <alignment horizontal="center" vertical="center" wrapText="1"/>
    </xf>
    <xf numFmtId="0" fontId="27" fillId="0" borderId="36" xfId="0" applyFont="1" applyFill="1" applyBorder="1" applyAlignment="1">
      <alignment horizontal="center" vertical="center" wrapText="1"/>
    </xf>
    <xf numFmtId="0" fontId="27" fillId="0" borderId="37" xfId="0" applyFont="1" applyFill="1" applyBorder="1" applyAlignment="1">
      <alignment horizontal="center" vertical="center" wrapText="1"/>
    </xf>
    <xf numFmtId="0" fontId="27" fillId="0" borderId="38" xfId="0" applyFont="1" applyFill="1" applyBorder="1" applyAlignment="1">
      <alignment horizontal="center" vertical="center" wrapText="1"/>
    </xf>
    <xf numFmtId="0" fontId="27" fillId="0" borderId="3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27" fillId="0" borderId="38" xfId="0" applyFont="1" applyBorder="1" applyAlignment="1">
      <alignment horizontal="center" vertical="center" wrapText="1"/>
    </xf>
    <xf numFmtId="0" fontId="27" fillId="0" borderId="39" xfId="0" applyFont="1" applyBorder="1" applyAlignment="1">
      <alignment horizontal="center" vertical="center" wrapText="1"/>
    </xf>
    <xf numFmtId="0" fontId="27" fillId="0" borderId="40" xfId="0" applyFont="1" applyBorder="1" applyAlignment="1">
      <alignment horizontal="center" vertical="center" wrapText="1"/>
    </xf>
    <xf numFmtId="0" fontId="26" fillId="0" borderId="41" xfId="0" applyFont="1" applyFill="1" applyBorder="1" applyAlignment="1">
      <alignment horizontal="center" vertical="center" wrapText="1"/>
    </xf>
    <xf numFmtId="0" fontId="26" fillId="0" borderId="42" xfId="0" applyFont="1" applyFill="1" applyBorder="1" applyAlignment="1">
      <alignment horizontal="center" vertical="center" wrapText="1"/>
    </xf>
  </cellXfs>
  <cellStyles count="83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2" xfId="73"/>
    <cellStyle name="Заголовок 3" xfId="74"/>
    <cellStyle name="Заголовок 4" xfId="75"/>
    <cellStyle name="Итог" xfId="76"/>
    <cellStyle name="Контрольная ячейка" xfId="77"/>
    <cellStyle name="Контрольная ячейка 2" xfId="78"/>
    <cellStyle name="Название" xfId="79"/>
    <cellStyle name="Нейтральный" xfId="80"/>
    <cellStyle name="Нейтральный 2" xfId="81"/>
    <cellStyle name="Обычный 2" xfId="82"/>
    <cellStyle name="Followed Hyperlink" xfId="83"/>
    <cellStyle name="Плохой" xfId="84"/>
    <cellStyle name="Плохой 2" xfId="85"/>
    <cellStyle name="Пояснение" xfId="86"/>
    <cellStyle name="Примечание" xfId="87"/>
    <cellStyle name="Примечание 2" xfId="88"/>
    <cellStyle name="Примечание 3" xfId="89"/>
    <cellStyle name="Percent" xfId="90"/>
    <cellStyle name="Связанная ячейка" xfId="91"/>
    <cellStyle name="Текст предупреждения" xfId="92"/>
    <cellStyle name="Comma" xfId="93"/>
    <cellStyle name="Comma [0]" xfId="94"/>
    <cellStyle name="Хороший" xfId="95"/>
    <cellStyle name="Хороший 2" xfId="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171"/>
  <sheetViews>
    <sheetView tabSelected="1" zoomScale="80" zoomScaleNormal="8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11" sqref="D11"/>
    </sheetView>
  </sheetViews>
  <sheetFormatPr defaultColWidth="9.00390625" defaultRowHeight="12.75"/>
  <cols>
    <col min="1" max="1" width="29.75390625" style="14" customWidth="1"/>
    <col min="2" max="2" width="8.875" style="14" customWidth="1"/>
    <col min="3" max="3" width="11.25390625" style="14" customWidth="1"/>
    <col min="4" max="4" width="11.75390625" style="14" customWidth="1"/>
    <col min="5" max="5" width="13.75390625" style="14" customWidth="1"/>
    <col min="6" max="6" width="8.375" style="14" customWidth="1"/>
    <col min="7" max="7" width="13.00390625" style="14" customWidth="1"/>
    <col min="8" max="8" width="11.00390625" style="14" customWidth="1"/>
    <col min="9" max="9" width="10.125" style="14" customWidth="1"/>
    <col min="10" max="10" width="12.00390625" style="14" customWidth="1"/>
    <col min="11" max="11" width="12.125" style="17" customWidth="1"/>
    <col min="12" max="12" width="10.375" style="17" customWidth="1"/>
    <col min="13" max="13" width="13.375" style="17" customWidth="1"/>
    <col min="14" max="14" width="10.875" style="14" customWidth="1"/>
    <col min="15" max="15" width="12.00390625" style="14" customWidth="1"/>
    <col min="16" max="16" width="9.00390625" style="14" customWidth="1"/>
    <col min="17" max="17" width="11.75390625" style="14" customWidth="1"/>
    <col min="18" max="18" width="13.25390625" style="14" customWidth="1"/>
    <col min="19" max="19" width="12.25390625" style="14" customWidth="1"/>
    <col min="20" max="20" width="28.75390625" style="4" customWidth="1"/>
    <col min="21" max="21" width="13.75390625" style="12" customWidth="1"/>
    <col min="22" max="22" width="10.625" style="12" customWidth="1"/>
    <col min="23" max="23" width="11.625" style="12" customWidth="1"/>
    <col min="24" max="24" width="9.375" style="12" customWidth="1"/>
    <col min="25" max="25" width="8.875" style="12" customWidth="1"/>
    <col min="26" max="26" width="10.375" style="12" customWidth="1"/>
    <col min="27" max="27" width="11.375" style="12" customWidth="1"/>
    <col min="28" max="28" width="9.625" style="12" customWidth="1"/>
    <col min="29" max="29" width="8.25390625" style="12" customWidth="1"/>
    <col min="30" max="30" width="8.125" style="12" customWidth="1"/>
    <col min="31" max="31" width="10.125" style="12" customWidth="1"/>
    <col min="32" max="32" width="10.25390625" style="12" customWidth="1"/>
    <col min="33" max="34" width="9.00390625" style="14" hidden="1" customWidth="1"/>
    <col min="35" max="35" width="7.625" style="5" hidden="1" customWidth="1"/>
    <col min="36" max="36" width="7.75390625" style="5" hidden="1" customWidth="1"/>
    <col min="37" max="37" width="10.875" style="14" hidden="1" customWidth="1"/>
    <col min="38" max="38" width="7.625" style="14" hidden="1" customWidth="1"/>
    <col min="39" max="39" width="11.875" style="14" customWidth="1"/>
    <col min="40" max="40" width="9.00390625" style="14" customWidth="1"/>
    <col min="41" max="41" width="6.375" style="14" customWidth="1"/>
    <col min="42" max="42" width="15.25390625" style="14" customWidth="1"/>
    <col min="43" max="43" width="9.00390625" style="0" customWidth="1"/>
    <col min="44" max="44" width="7.125" style="0" customWidth="1"/>
    <col min="45" max="45" width="5.375" style="0" customWidth="1"/>
    <col min="46" max="46" width="5.125" style="0" customWidth="1"/>
    <col min="47" max="47" width="8.00390625" style="0" customWidth="1"/>
    <col min="48" max="48" width="6.875" style="0" customWidth="1"/>
    <col min="49" max="49" width="5.625" style="0" customWidth="1"/>
    <col min="50" max="50" width="7.125" style="0" customWidth="1"/>
    <col min="51" max="51" width="9.25390625" style="0" customWidth="1"/>
  </cols>
  <sheetData>
    <row r="1" spans="1:43" ht="38.25" customHeight="1" thickBot="1">
      <c r="A1" s="19"/>
      <c r="B1" s="38" t="s">
        <v>57</v>
      </c>
      <c r="C1" s="39"/>
      <c r="D1" s="39"/>
      <c r="E1" s="38"/>
      <c r="F1" s="38"/>
      <c r="G1" s="41"/>
      <c r="H1" s="40"/>
      <c r="I1" s="40"/>
      <c r="J1" s="10"/>
      <c r="K1" s="11"/>
      <c r="L1" s="11"/>
      <c r="M1" s="11"/>
      <c r="N1" s="133" t="s">
        <v>27</v>
      </c>
      <c r="O1" s="133"/>
      <c r="P1" s="133"/>
      <c r="Q1" s="133"/>
      <c r="R1" s="133"/>
      <c r="S1" s="133"/>
      <c r="T1" s="9"/>
      <c r="V1" s="13"/>
      <c r="W1" s="13"/>
      <c r="X1" s="13"/>
      <c r="AQ1" s="14"/>
    </row>
    <row r="2" spans="1:53" s="8" customFormat="1" ht="12.75" customHeight="1">
      <c r="A2" s="110" t="s">
        <v>38</v>
      </c>
      <c r="B2" s="113" t="s">
        <v>17</v>
      </c>
      <c r="C2" s="114"/>
      <c r="D2" s="114"/>
      <c r="E2" s="115"/>
      <c r="F2" s="113" t="s">
        <v>16</v>
      </c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20"/>
      <c r="S2" s="134" t="s">
        <v>6</v>
      </c>
      <c r="T2" s="137" t="s">
        <v>38</v>
      </c>
      <c r="U2" s="124" t="s">
        <v>24</v>
      </c>
      <c r="V2" s="124" t="s">
        <v>29</v>
      </c>
      <c r="W2" s="124" t="s">
        <v>30</v>
      </c>
      <c r="X2" s="124" t="s">
        <v>31</v>
      </c>
      <c r="Y2" s="127" t="s">
        <v>25</v>
      </c>
      <c r="Z2" s="128"/>
      <c r="AA2" s="128"/>
      <c r="AB2" s="128"/>
      <c r="AC2" s="128"/>
      <c r="AD2" s="128"/>
      <c r="AE2" s="128"/>
      <c r="AF2" s="131" t="s">
        <v>28</v>
      </c>
      <c r="AG2" s="108" t="s">
        <v>1</v>
      </c>
      <c r="AH2" s="109" t="s">
        <v>1</v>
      </c>
      <c r="AI2" s="109" t="s">
        <v>1</v>
      </c>
      <c r="AJ2" s="109" t="s">
        <v>1</v>
      </c>
      <c r="AK2" s="109" t="s">
        <v>26</v>
      </c>
      <c r="AL2" s="43"/>
      <c r="AM2" s="44"/>
      <c r="AN2" s="44"/>
      <c r="AO2" s="44"/>
      <c r="AP2" s="15"/>
      <c r="AQ2" s="2"/>
      <c r="AR2" s="7"/>
      <c r="AS2" s="7"/>
      <c r="AT2" s="7"/>
      <c r="AU2" s="7"/>
      <c r="AV2" s="7"/>
      <c r="AW2" s="7"/>
      <c r="AX2" s="7"/>
      <c r="AY2" s="7"/>
      <c r="AZ2" s="7"/>
      <c r="BA2" s="6"/>
    </row>
    <row r="3" spans="1:53" s="20" customFormat="1" ht="15.75" thickBot="1">
      <c r="A3" s="111"/>
      <c r="B3" s="116"/>
      <c r="C3" s="117"/>
      <c r="D3" s="117"/>
      <c r="E3" s="118"/>
      <c r="F3" s="121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3"/>
      <c r="S3" s="135"/>
      <c r="T3" s="138"/>
      <c r="U3" s="125"/>
      <c r="V3" s="125"/>
      <c r="W3" s="125"/>
      <c r="X3" s="125"/>
      <c r="Y3" s="129"/>
      <c r="Z3" s="130"/>
      <c r="AA3" s="130"/>
      <c r="AB3" s="130"/>
      <c r="AC3" s="130"/>
      <c r="AD3" s="130"/>
      <c r="AE3" s="130"/>
      <c r="AF3" s="132"/>
      <c r="AG3" s="108"/>
      <c r="AH3" s="109"/>
      <c r="AI3" s="109"/>
      <c r="AJ3" s="109"/>
      <c r="AK3" s="109"/>
      <c r="AL3" s="43"/>
      <c r="AM3" s="44"/>
      <c r="AN3" s="44"/>
      <c r="AO3" s="44"/>
      <c r="AP3" s="21"/>
      <c r="AQ3" s="3"/>
      <c r="AR3" s="3"/>
      <c r="AS3" s="1"/>
      <c r="AT3" s="1"/>
      <c r="AU3" s="1"/>
      <c r="AV3" s="1"/>
      <c r="AW3" s="1"/>
      <c r="AX3" s="1"/>
      <c r="AY3" s="1"/>
      <c r="AZ3" s="1"/>
      <c r="BA3" s="22"/>
    </row>
    <row r="4" spans="1:53" s="20" customFormat="1" ht="42.75" customHeight="1" thickBot="1">
      <c r="A4" s="112"/>
      <c r="B4" s="46" t="s">
        <v>3</v>
      </c>
      <c r="C4" s="47" t="s">
        <v>4</v>
      </c>
      <c r="D4" s="47" t="s">
        <v>8</v>
      </c>
      <c r="E4" s="48" t="s">
        <v>4</v>
      </c>
      <c r="F4" s="49" t="s">
        <v>7</v>
      </c>
      <c r="G4" s="47" t="s">
        <v>4</v>
      </c>
      <c r="H4" s="47" t="s">
        <v>9</v>
      </c>
      <c r="I4" s="47" t="s">
        <v>4</v>
      </c>
      <c r="J4" s="47" t="s">
        <v>12</v>
      </c>
      <c r="K4" s="50" t="s">
        <v>4</v>
      </c>
      <c r="L4" s="50" t="s">
        <v>34</v>
      </c>
      <c r="M4" s="50" t="s">
        <v>4</v>
      </c>
      <c r="N4" s="47" t="s">
        <v>5</v>
      </c>
      <c r="O4" s="47" t="s">
        <v>4</v>
      </c>
      <c r="P4" s="47" t="s">
        <v>33</v>
      </c>
      <c r="Q4" s="47" t="s">
        <v>14</v>
      </c>
      <c r="R4" s="48" t="s">
        <v>4</v>
      </c>
      <c r="S4" s="136"/>
      <c r="T4" s="138"/>
      <c r="U4" s="126"/>
      <c r="V4" s="126"/>
      <c r="W4" s="126"/>
      <c r="X4" s="126"/>
      <c r="Y4" s="51" t="s">
        <v>2</v>
      </c>
      <c r="Z4" s="52" t="s">
        <v>32</v>
      </c>
      <c r="AA4" s="52" t="s">
        <v>11</v>
      </c>
      <c r="AB4" s="52" t="s">
        <v>13</v>
      </c>
      <c r="AC4" s="52" t="s">
        <v>33</v>
      </c>
      <c r="AD4" s="52" t="s">
        <v>15</v>
      </c>
      <c r="AE4" s="53" t="s">
        <v>10</v>
      </c>
      <c r="AF4" s="132"/>
      <c r="AG4" s="108"/>
      <c r="AH4" s="109"/>
      <c r="AI4" s="109"/>
      <c r="AJ4" s="109"/>
      <c r="AK4" s="109"/>
      <c r="AL4" s="43"/>
      <c r="AM4" s="45"/>
      <c r="AN4" s="45"/>
      <c r="AO4" s="44"/>
      <c r="AP4" s="21"/>
      <c r="AQ4" s="3"/>
      <c r="AR4" s="3"/>
      <c r="AS4" s="1"/>
      <c r="AT4" s="1"/>
      <c r="AU4" s="1"/>
      <c r="AV4" s="1"/>
      <c r="AW4" s="1"/>
      <c r="AX4" s="1"/>
      <c r="AY4" s="1"/>
      <c r="AZ4" s="1"/>
      <c r="BA4" s="22"/>
    </row>
    <row r="5" spans="1:53" s="23" customFormat="1" ht="15.75" customHeight="1">
      <c r="A5" s="61" t="s">
        <v>40</v>
      </c>
      <c r="B5" s="75">
        <f aca="true" t="shared" si="0" ref="B5:B26">SUM(D5)</f>
        <v>2500</v>
      </c>
      <c r="C5" s="77">
        <f aca="true" t="shared" si="1" ref="C5:C24">B5/U5*100</f>
        <v>100</v>
      </c>
      <c r="D5" s="104">
        <v>2500</v>
      </c>
      <c r="E5" s="77">
        <f>D5/V5*100</f>
        <v>100</v>
      </c>
      <c r="F5" s="95"/>
      <c r="G5" s="74" t="e">
        <f aca="true" t="shared" si="2" ref="G5:G24">F5/Y5*100</f>
        <v>#DIV/0!</v>
      </c>
      <c r="H5" s="96"/>
      <c r="I5" s="74" t="e">
        <f aca="true" t="shared" si="3" ref="I5:I11">H5/Z5*100</f>
        <v>#DIV/0!</v>
      </c>
      <c r="J5" s="95">
        <v>14520</v>
      </c>
      <c r="K5" s="77">
        <f>J5/AA5*100</f>
        <v>78.48648648648648</v>
      </c>
      <c r="L5" s="74"/>
      <c r="M5" s="74">
        <f>L5/AD5*100</f>
        <v>0</v>
      </c>
      <c r="N5" s="96">
        <v>2540</v>
      </c>
      <c r="O5" s="77">
        <f>N5/AB5*100</f>
        <v>127</v>
      </c>
      <c r="P5" s="77"/>
      <c r="Q5" s="77">
        <f>(N5*0.32)+(J5*0.13)+(H5*0.63)+(F5*0.45)+(P5*0.35)+(L5*0.22)</f>
        <v>2700.4</v>
      </c>
      <c r="R5" s="77">
        <f aca="true" t="shared" si="4" ref="R5:R20">Q5/AE5*100</f>
        <v>85.59112519809827</v>
      </c>
      <c r="S5" s="97">
        <f aca="true" t="shared" si="5" ref="S5:S20">Q5/AF5*10</f>
        <v>16.092967818831944</v>
      </c>
      <c r="T5" s="61" t="s">
        <v>40</v>
      </c>
      <c r="U5" s="57">
        <f>SUM(V5:X5)</f>
        <v>2500</v>
      </c>
      <c r="V5" s="83">
        <v>2500</v>
      </c>
      <c r="W5" s="83"/>
      <c r="X5" s="83"/>
      <c r="Y5" s="83"/>
      <c r="Z5" s="83"/>
      <c r="AA5" s="83">
        <v>18500</v>
      </c>
      <c r="AB5" s="83">
        <v>2000</v>
      </c>
      <c r="AC5" s="83"/>
      <c r="AD5" s="83">
        <v>500</v>
      </c>
      <c r="AE5" s="83">
        <v>3155</v>
      </c>
      <c r="AF5" s="83">
        <v>1678</v>
      </c>
      <c r="AG5" s="56">
        <v>1297</v>
      </c>
      <c r="AH5" s="54">
        <v>560</v>
      </c>
      <c r="AI5" s="57" t="e">
        <f>AE6/#REF!*10</f>
        <v>#REF!</v>
      </c>
      <c r="AJ5" s="57">
        <v>21.2</v>
      </c>
      <c r="AK5" s="54">
        <v>810</v>
      </c>
      <c r="AL5" s="58"/>
      <c r="AM5" s="59"/>
      <c r="AN5" s="59"/>
      <c r="AO5" s="60"/>
      <c r="AP5" s="9"/>
      <c r="AQ5" s="36"/>
      <c r="AR5" s="25"/>
      <c r="AS5" s="26"/>
      <c r="AT5" s="26"/>
      <c r="AU5" s="26"/>
      <c r="AV5" s="26"/>
      <c r="AW5" s="26"/>
      <c r="AX5" s="26"/>
      <c r="AY5" s="26"/>
      <c r="AZ5" s="26"/>
      <c r="BA5" s="26"/>
    </row>
    <row r="6" spans="1:53" s="23" customFormat="1" ht="16.5" customHeight="1">
      <c r="A6" s="61" t="s">
        <v>41</v>
      </c>
      <c r="B6" s="75">
        <f t="shared" si="0"/>
        <v>200</v>
      </c>
      <c r="C6" s="74">
        <f t="shared" si="1"/>
        <v>80</v>
      </c>
      <c r="D6" s="105">
        <v>200</v>
      </c>
      <c r="E6" s="74">
        <f aca="true" t="shared" si="6" ref="E6:E24">D6/V6*100</f>
        <v>80</v>
      </c>
      <c r="F6" s="75">
        <v>190</v>
      </c>
      <c r="G6" s="74">
        <f t="shared" si="2"/>
        <v>63.33333333333333</v>
      </c>
      <c r="H6" s="76"/>
      <c r="I6" s="74" t="e">
        <f t="shared" si="3"/>
        <v>#DIV/0!</v>
      </c>
      <c r="J6" s="75"/>
      <c r="K6" s="77" t="e">
        <f aca="true" t="shared" si="7" ref="K6:K23">J6/AA7*100</f>
        <v>#DIV/0!</v>
      </c>
      <c r="L6" s="74"/>
      <c r="M6" s="74" t="e">
        <f aca="true" t="shared" si="8" ref="M6:M23">L6/AD7*100</f>
        <v>#DIV/0!</v>
      </c>
      <c r="N6" s="76"/>
      <c r="O6" s="77" t="e">
        <f aca="true" t="shared" si="9" ref="O6:O23">N6/AB7*100</f>
        <v>#DIV/0!</v>
      </c>
      <c r="P6" s="74"/>
      <c r="Q6" s="77">
        <f aca="true" t="shared" si="10" ref="Q6:Q24">(N6*0.32)+(J6*0.13)+(H6*0.63)+(F6*0.45)+(P6*0.35)+(L6*0.22)</f>
        <v>85.5</v>
      </c>
      <c r="R6" s="77">
        <f t="shared" si="4"/>
        <v>63.33333333333333</v>
      </c>
      <c r="S6" s="97">
        <f t="shared" si="5"/>
        <v>20.853658536585368</v>
      </c>
      <c r="T6" s="61" t="s">
        <v>41</v>
      </c>
      <c r="U6" s="57">
        <f>SUM(V6:X6)</f>
        <v>250</v>
      </c>
      <c r="V6" s="57">
        <v>250</v>
      </c>
      <c r="W6" s="57"/>
      <c r="X6" s="57"/>
      <c r="Y6" s="57">
        <v>300</v>
      </c>
      <c r="Z6" s="57"/>
      <c r="AA6" s="57"/>
      <c r="AB6" s="74"/>
      <c r="AC6" s="74"/>
      <c r="AD6" s="74"/>
      <c r="AE6" s="74">
        <v>135</v>
      </c>
      <c r="AF6" s="84">
        <v>41</v>
      </c>
      <c r="AG6" s="56">
        <v>172</v>
      </c>
      <c r="AH6" s="54">
        <v>683.2</v>
      </c>
      <c r="AI6" s="57" t="e">
        <f>#REF!/#REF!*10</f>
        <v>#REF!</v>
      </c>
      <c r="AJ6" s="57">
        <v>20.75</v>
      </c>
      <c r="AK6" s="54">
        <v>79</v>
      </c>
      <c r="AL6" s="58"/>
      <c r="AM6" s="106" t="s">
        <v>18</v>
      </c>
      <c r="AN6" s="107"/>
      <c r="AO6" s="107"/>
      <c r="AP6" s="9"/>
      <c r="AQ6" s="9"/>
      <c r="AR6" s="25"/>
      <c r="AS6" s="26"/>
      <c r="AT6" s="26"/>
      <c r="AU6" s="26"/>
      <c r="AV6" s="26"/>
      <c r="AW6" s="26"/>
      <c r="AX6" s="26"/>
      <c r="AY6" s="26"/>
      <c r="AZ6" s="26"/>
      <c r="BA6" s="26"/>
    </row>
    <row r="7" spans="1:53" s="23" customFormat="1" ht="17.25" customHeight="1">
      <c r="A7" s="61" t="s">
        <v>42</v>
      </c>
      <c r="B7" s="75">
        <f t="shared" si="0"/>
        <v>120</v>
      </c>
      <c r="C7" s="74">
        <f t="shared" si="1"/>
        <v>100</v>
      </c>
      <c r="D7" s="105">
        <v>120</v>
      </c>
      <c r="E7" s="74">
        <f t="shared" si="6"/>
        <v>100</v>
      </c>
      <c r="F7" s="75">
        <v>64</v>
      </c>
      <c r="G7" s="74">
        <v>27</v>
      </c>
      <c r="H7" s="76"/>
      <c r="I7" s="74" t="e">
        <f t="shared" si="3"/>
        <v>#DIV/0!</v>
      </c>
      <c r="J7" s="75"/>
      <c r="K7" s="77" t="e">
        <f t="shared" si="7"/>
        <v>#DIV/0!</v>
      </c>
      <c r="L7" s="74"/>
      <c r="M7" s="74" t="e">
        <f t="shared" si="8"/>
        <v>#DIV/0!</v>
      </c>
      <c r="N7" s="76"/>
      <c r="O7" s="77" t="e">
        <f t="shared" si="9"/>
        <v>#DIV/0!</v>
      </c>
      <c r="P7" s="74"/>
      <c r="Q7" s="77">
        <f t="shared" si="10"/>
        <v>28.8</v>
      </c>
      <c r="R7" s="77">
        <f t="shared" si="4"/>
        <v>53.333333333333336</v>
      </c>
      <c r="S7" s="97">
        <f t="shared" si="5"/>
        <v>41.142857142857146</v>
      </c>
      <c r="T7" s="61" t="s">
        <v>42</v>
      </c>
      <c r="U7" s="57">
        <f aca="true" t="shared" si="11" ref="U7:U24">SUM(V7:X7)</f>
        <v>120</v>
      </c>
      <c r="V7" s="57">
        <v>120</v>
      </c>
      <c r="W7" s="57"/>
      <c r="X7" s="52"/>
      <c r="Y7" s="57">
        <v>120</v>
      </c>
      <c r="Z7" s="57"/>
      <c r="AA7" s="57"/>
      <c r="AB7" s="74"/>
      <c r="AC7" s="74"/>
      <c r="AD7" s="74"/>
      <c r="AE7" s="74">
        <v>54</v>
      </c>
      <c r="AF7" s="84">
        <v>7</v>
      </c>
      <c r="AG7" s="56">
        <v>1526</v>
      </c>
      <c r="AH7" s="54">
        <v>0</v>
      </c>
      <c r="AI7" s="57">
        <f aca="true" t="shared" si="12" ref="AI7:AI12">AE7/AF7*10</f>
        <v>77.14285714285714</v>
      </c>
      <c r="AJ7" s="57">
        <v>20.02</v>
      </c>
      <c r="AK7" s="54">
        <v>1438</v>
      </c>
      <c r="AL7" s="65">
        <v>575</v>
      </c>
      <c r="AM7" s="56">
        <v>0.45</v>
      </c>
      <c r="AN7" s="54" t="s">
        <v>19</v>
      </c>
      <c r="AO7" s="60"/>
      <c r="AP7" s="9"/>
      <c r="AQ7" s="37"/>
      <c r="AR7" s="25"/>
      <c r="AS7" s="26"/>
      <c r="AT7" s="26"/>
      <c r="AU7" s="26"/>
      <c r="AV7" s="26"/>
      <c r="AW7" s="26"/>
      <c r="AX7" s="26"/>
      <c r="AY7" s="26"/>
      <c r="AZ7" s="26"/>
      <c r="BA7" s="26"/>
    </row>
    <row r="8" spans="1:53" s="23" customFormat="1" ht="15" customHeight="1">
      <c r="A8" s="61" t="s">
        <v>43</v>
      </c>
      <c r="B8" s="75">
        <f t="shared" si="0"/>
        <v>35</v>
      </c>
      <c r="C8" s="74">
        <f t="shared" si="1"/>
        <v>26.923076923076923</v>
      </c>
      <c r="D8" s="75">
        <v>35</v>
      </c>
      <c r="E8" s="74">
        <f t="shared" si="6"/>
        <v>26.923076923076923</v>
      </c>
      <c r="F8" s="75">
        <v>28</v>
      </c>
      <c r="G8" s="74">
        <f t="shared" si="2"/>
        <v>29.166666666666668</v>
      </c>
      <c r="H8" s="76"/>
      <c r="I8" s="74" t="e">
        <f t="shared" si="3"/>
        <v>#DIV/0!</v>
      </c>
      <c r="J8" s="75"/>
      <c r="K8" s="77" t="e">
        <f t="shared" si="7"/>
        <v>#DIV/0!</v>
      </c>
      <c r="L8" s="74"/>
      <c r="M8" s="74" t="e">
        <f t="shared" si="8"/>
        <v>#DIV/0!</v>
      </c>
      <c r="N8" s="76"/>
      <c r="O8" s="77" t="e">
        <f>N8/AB8*100</f>
        <v>#DIV/0!</v>
      </c>
      <c r="P8" s="74"/>
      <c r="Q8" s="77">
        <f t="shared" si="10"/>
        <v>12.6</v>
      </c>
      <c r="R8" s="77">
        <f t="shared" si="4"/>
        <v>29.30232558139535</v>
      </c>
      <c r="S8" s="97">
        <f t="shared" si="5"/>
        <v>5.478260869565217</v>
      </c>
      <c r="T8" s="61" t="s">
        <v>43</v>
      </c>
      <c r="U8" s="57">
        <f t="shared" si="11"/>
        <v>130</v>
      </c>
      <c r="V8" s="57">
        <v>130</v>
      </c>
      <c r="W8" s="57"/>
      <c r="X8" s="57"/>
      <c r="Y8" s="57">
        <v>96</v>
      </c>
      <c r="Z8" s="57"/>
      <c r="AA8" s="57"/>
      <c r="AB8" s="74"/>
      <c r="AC8" s="74"/>
      <c r="AD8" s="74"/>
      <c r="AE8" s="74">
        <v>43</v>
      </c>
      <c r="AF8" s="84">
        <v>23</v>
      </c>
      <c r="AG8" s="56">
        <v>694</v>
      </c>
      <c r="AH8" s="54">
        <v>578</v>
      </c>
      <c r="AI8" s="57">
        <f t="shared" si="12"/>
        <v>18.695652173913043</v>
      </c>
      <c r="AJ8" s="57">
        <v>19.88</v>
      </c>
      <c r="AK8" s="54">
        <v>756</v>
      </c>
      <c r="AL8" s="65">
        <v>1282</v>
      </c>
      <c r="AM8" s="56">
        <v>0.63</v>
      </c>
      <c r="AN8" s="54" t="s">
        <v>20</v>
      </c>
      <c r="AO8" s="60"/>
      <c r="AP8" s="9"/>
      <c r="AQ8" s="37"/>
      <c r="AR8" s="25"/>
      <c r="AS8" s="26"/>
      <c r="AT8" s="26"/>
      <c r="AU8" s="26"/>
      <c r="AV8" s="26"/>
      <c r="AW8" s="26"/>
      <c r="AX8" s="26"/>
      <c r="AY8" s="26"/>
      <c r="AZ8" s="26"/>
      <c r="BA8" s="26"/>
    </row>
    <row r="9" spans="1:53" s="23" customFormat="1" ht="17.25" customHeight="1">
      <c r="A9" s="61" t="s">
        <v>44</v>
      </c>
      <c r="B9" s="75">
        <f t="shared" si="0"/>
        <v>839</v>
      </c>
      <c r="C9" s="74">
        <f t="shared" si="1"/>
        <v>51.66256157635468</v>
      </c>
      <c r="D9" s="75">
        <v>839</v>
      </c>
      <c r="E9" s="74">
        <f t="shared" si="6"/>
        <v>51.66256157635468</v>
      </c>
      <c r="F9" s="75">
        <v>486</v>
      </c>
      <c r="G9" s="74">
        <f t="shared" si="2"/>
        <v>48.6</v>
      </c>
      <c r="H9" s="76"/>
      <c r="I9" s="74" t="e">
        <f t="shared" si="3"/>
        <v>#DIV/0!</v>
      </c>
      <c r="J9" s="75"/>
      <c r="K9" s="77" t="e">
        <f t="shared" si="7"/>
        <v>#DIV/0!</v>
      </c>
      <c r="L9" s="74"/>
      <c r="M9" s="74" t="e">
        <f t="shared" si="8"/>
        <v>#DIV/0!</v>
      </c>
      <c r="N9" s="76">
        <v>255</v>
      </c>
      <c r="O9" s="77">
        <f>N9/AB9*100</f>
        <v>42.5</v>
      </c>
      <c r="P9" s="74">
        <v>327</v>
      </c>
      <c r="Q9" s="77">
        <f t="shared" si="10"/>
        <v>414.75</v>
      </c>
      <c r="R9" s="77">
        <f t="shared" si="4"/>
        <v>64.60280373831776</v>
      </c>
      <c r="S9" s="97">
        <f t="shared" si="5"/>
        <v>25.44478527607362</v>
      </c>
      <c r="T9" s="61" t="s">
        <v>44</v>
      </c>
      <c r="U9" s="57">
        <f t="shared" si="11"/>
        <v>1624</v>
      </c>
      <c r="V9" s="57">
        <v>1624</v>
      </c>
      <c r="W9" s="57"/>
      <c r="X9" s="57"/>
      <c r="Y9" s="57">
        <v>1000</v>
      </c>
      <c r="Z9" s="57"/>
      <c r="AA9" s="57"/>
      <c r="AB9" s="74">
        <v>600</v>
      </c>
      <c r="AC9" s="74"/>
      <c r="AD9" s="74"/>
      <c r="AE9" s="74">
        <v>642</v>
      </c>
      <c r="AF9" s="85">
        <v>163</v>
      </c>
      <c r="AG9" s="56">
        <v>5623</v>
      </c>
      <c r="AH9" s="54">
        <v>18</v>
      </c>
      <c r="AI9" s="57">
        <f t="shared" si="12"/>
        <v>39.38650306748466</v>
      </c>
      <c r="AJ9" s="57">
        <v>20.43</v>
      </c>
      <c r="AK9" s="54">
        <v>5435</v>
      </c>
      <c r="AL9" s="65">
        <v>3981</v>
      </c>
      <c r="AM9" s="56">
        <v>0.13</v>
      </c>
      <c r="AN9" s="54" t="s">
        <v>21</v>
      </c>
      <c r="AO9" s="60"/>
      <c r="AP9" s="9"/>
      <c r="AQ9" s="37"/>
      <c r="AR9" s="25"/>
      <c r="AS9" s="26"/>
      <c r="AT9" s="26"/>
      <c r="AU9" s="26"/>
      <c r="AV9" s="26"/>
      <c r="AW9" s="26"/>
      <c r="AX9" s="26"/>
      <c r="AY9" s="26"/>
      <c r="AZ9" s="26"/>
      <c r="BA9" s="26"/>
    </row>
    <row r="10" spans="1:53" s="23" customFormat="1" ht="17.25" customHeight="1">
      <c r="A10" s="61" t="s">
        <v>45</v>
      </c>
      <c r="B10" s="75">
        <f t="shared" si="0"/>
        <v>390</v>
      </c>
      <c r="C10" s="74">
        <f t="shared" si="1"/>
        <v>70.9090909090909</v>
      </c>
      <c r="D10" s="75">
        <v>390</v>
      </c>
      <c r="E10" s="74">
        <f t="shared" si="6"/>
        <v>70.9090909090909</v>
      </c>
      <c r="F10" s="75">
        <v>240</v>
      </c>
      <c r="G10" s="74">
        <f t="shared" si="2"/>
        <v>50</v>
      </c>
      <c r="H10" s="76"/>
      <c r="I10" s="74" t="e">
        <f t="shared" si="3"/>
        <v>#DIV/0!</v>
      </c>
      <c r="J10" s="75"/>
      <c r="K10" s="77" t="e">
        <f t="shared" si="7"/>
        <v>#DIV/0!</v>
      </c>
      <c r="L10" s="74"/>
      <c r="M10" s="74" t="e">
        <f t="shared" si="8"/>
        <v>#DIV/0!</v>
      </c>
      <c r="N10" s="76"/>
      <c r="O10" s="77" t="e">
        <f t="shared" si="9"/>
        <v>#DIV/0!</v>
      </c>
      <c r="P10" s="74"/>
      <c r="Q10" s="77">
        <f t="shared" si="10"/>
        <v>108</v>
      </c>
      <c r="R10" s="77">
        <f t="shared" si="4"/>
        <v>50</v>
      </c>
      <c r="S10" s="97">
        <f t="shared" si="5"/>
        <v>17.142857142857142</v>
      </c>
      <c r="T10" s="61" t="s">
        <v>45</v>
      </c>
      <c r="U10" s="57">
        <f t="shared" si="11"/>
        <v>550</v>
      </c>
      <c r="V10" s="57">
        <v>550</v>
      </c>
      <c r="W10" s="57"/>
      <c r="X10" s="57"/>
      <c r="Y10" s="57">
        <v>480</v>
      </c>
      <c r="Z10" s="57"/>
      <c r="AA10" s="57"/>
      <c r="AB10" s="74"/>
      <c r="AC10" s="74"/>
      <c r="AD10" s="74"/>
      <c r="AE10" s="74">
        <v>216</v>
      </c>
      <c r="AF10" s="85">
        <v>63</v>
      </c>
      <c r="AG10" s="56">
        <v>3121</v>
      </c>
      <c r="AH10" s="54">
        <v>681</v>
      </c>
      <c r="AI10" s="57">
        <f t="shared" si="12"/>
        <v>34.285714285714285</v>
      </c>
      <c r="AJ10" s="57">
        <v>19.5</v>
      </c>
      <c r="AK10" s="54">
        <v>3215</v>
      </c>
      <c r="AL10" s="65">
        <v>1075</v>
      </c>
      <c r="AM10" s="56">
        <v>0.32</v>
      </c>
      <c r="AN10" s="54" t="s">
        <v>5</v>
      </c>
      <c r="AO10" s="60"/>
      <c r="AP10" s="9"/>
      <c r="AQ10" s="37"/>
      <c r="AR10" s="25"/>
      <c r="AS10" s="26"/>
      <c r="AT10" s="26"/>
      <c r="AU10" s="26"/>
      <c r="AV10" s="26"/>
      <c r="AW10" s="26"/>
      <c r="AX10" s="26"/>
      <c r="AY10" s="26"/>
      <c r="AZ10" s="26"/>
      <c r="BA10" s="26"/>
    </row>
    <row r="11" spans="1:53" s="23" customFormat="1" ht="16.5" customHeight="1">
      <c r="A11" s="61" t="s">
        <v>46</v>
      </c>
      <c r="B11" s="75">
        <f t="shared" si="0"/>
        <v>140</v>
      </c>
      <c r="C11" s="74">
        <f t="shared" si="1"/>
        <v>100</v>
      </c>
      <c r="D11" s="75">
        <v>140</v>
      </c>
      <c r="E11" s="74">
        <f t="shared" si="6"/>
        <v>100</v>
      </c>
      <c r="F11" s="75">
        <v>180</v>
      </c>
      <c r="G11" s="74">
        <f t="shared" si="2"/>
        <v>90</v>
      </c>
      <c r="H11" s="76"/>
      <c r="I11" s="74" t="e">
        <f t="shared" si="3"/>
        <v>#DIV/0!</v>
      </c>
      <c r="J11" s="75"/>
      <c r="K11" s="77" t="e">
        <f t="shared" si="7"/>
        <v>#DIV/0!</v>
      </c>
      <c r="L11" s="74"/>
      <c r="M11" s="74" t="e">
        <f t="shared" si="8"/>
        <v>#DIV/0!</v>
      </c>
      <c r="N11" s="76"/>
      <c r="O11" s="77" t="e">
        <f t="shared" si="9"/>
        <v>#DIV/0!</v>
      </c>
      <c r="P11" s="74"/>
      <c r="Q11" s="77">
        <f t="shared" si="10"/>
        <v>81</v>
      </c>
      <c r="R11" s="77">
        <f t="shared" si="4"/>
        <v>90</v>
      </c>
      <c r="S11" s="97">
        <f t="shared" si="5"/>
        <v>31.153846153846153</v>
      </c>
      <c r="T11" s="61" t="s">
        <v>46</v>
      </c>
      <c r="U11" s="57">
        <f t="shared" si="11"/>
        <v>140</v>
      </c>
      <c r="V11" s="57">
        <v>140</v>
      </c>
      <c r="W11" s="57"/>
      <c r="X11" s="57"/>
      <c r="Y11" s="57">
        <v>200</v>
      </c>
      <c r="Z11" s="57"/>
      <c r="AA11" s="57"/>
      <c r="AB11" s="74"/>
      <c r="AC11" s="74"/>
      <c r="AD11" s="74"/>
      <c r="AE11" s="74">
        <v>90</v>
      </c>
      <c r="AF11" s="85">
        <v>26</v>
      </c>
      <c r="AG11" s="56">
        <v>1633</v>
      </c>
      <c r="AH11" s="54">
        <v>0</v>
      </c>
      <c r="AI11" s="57">
        <f t="shared" si="12"/>
        <v>34.61538461538461</v>
      </c>
      <c r="AJ11" s="57">
        <v>20.13</v>
      </c>
      <c r="AK11" s="54">
        <v>1319</v>
      </c>
      <c r="AL11" s="65">
        <v>5150</v>
      </c>
      <c r="AM11" s="56">
        <v>0.35</v>
      </c>
      <c r="AN11" s="54" t="s">
        <v>22</v>
      </c>
      <c r="AO11" s="60"/>
      <c r="AP11" s="9"/>
      <c r="AQ11" s="37"/>
      <c r="AR11" s="25"/>
      <c r="AS11" s="26"/>
      <c r="AT11" s="26"/>
      <c r="AU11" s="26"/>
      <c r="AV11" s="26"/>
      <c r="AW11" s="26"/>
      <c r="AX11" s="26"/>
      <c r="AY11" s="26"/>
      <c r="AZ11" s="26"/>
      <c r="BA11" s="26"/>
    </row>
    <row r="12" spans="1:53" s="23" customFormat="1" ht="18" customHeight="1">
      <c r="A12" s="61" t="s">
        <v>47</v>
      </c>
      <c r="B12" s="75">
        <f t="shared" si="0"/>
        <v>135</v>
      </c>
      <c r="C12" s="74">
        <f t="shared" si="1"/>
        <v>90</v>
      </c>
      <c r="D12" s="75">
        <v>135</v>
      </c>
      <c r="E12" s="77">
        <f t="shared" si="6"/>
        <v>90</v>
      </c>
      <c r="F12" s="75">
        <v>117</v>
      </c>
      <c r="G12" s="74">
        <f t="shared" si="2"/>
        <v>58.5</v>
      </c>
      <c r="H12" s="76"/>
      <c r="I12" s="74" t="e">
        <f>H12/Z12*100</f>
        <v>#DIV/0!</v>
      </c>
      <c r="J12" s="75"/>
      <c r="K12" s="77" t="e">
        <f t="shared" si="7"/>
        <v>#DIV/0!</v>
      </c>
      <c r="L12" s="74"/>
      <c r="M12" s="74" t="e">
        <f t="shared" si="8"/>
        <v>#DIV/0!</v>
      </c>
      <c r="N12" s="76"/>
      <c r="O12" s="77" t="e">
        <f t="shared" si="9"/>
        <v>#DIV/0!</v>
      </c>
      <c r="P12" s="74"/>
      <c r="Q12" s="77">
        <f t="shared" si="10"/>
        <v>52.65</v>
      </c>
      <c r="R12" s="77">
        <f t="shared" si="4"/>
        <v>58.5</v>
      </c>
      <c r="S12" s="97">
        <f t="shared" si="5"/>
        <v>18.155172413793103</v>
      </c>
      <c r="T12" s="61" t="s">
        <v>47</v>
      </c>
      <c r="U12" s="57">
        <f t="shared" si="11"/>
        <v>150</v>
      </c>
      <c r="V12" s="57">
        <v>150</v>
      </c>
      <c r="W12" s="57"/>
      <c r="X12" s="57"/>
      <c r="Y12" s="57">
        <v>200</v>
      </c>
      <c r="Z12" s="57"/>
      <c r="AA12" s="57"/>
      <c r="AB12" s="74"/>
      <c r="AC12" s="74"/>
      <c r="AD12" s="74"/>
      <c r="AE12" s="74">
        <v>90</v>
      </c>
      <c r="AF12" s="85">
        <v>29</v>
      </c>
      <c r="AG12" s="56">
        <v>31458</v>
      </c>
      <c r="AH12" s="54">
        <v>1152</v>
      </c>
      <c r="AI12" s="57">
        <f t="shared" si="12"/>
        <v>31.03448275862069</v>
      </c>
      <c r="AJ12" s="57">
        <v>19.59</v>
      </c>
      <c r="AK12" s="54">
        <v>31719</v>
      </c>
      <c r="AL12" s="65">
        <v>31974</v>
      </c>
      <c r="AM12" s="56">
        <v>0.22</v>
      </c>
      <c r="AN12" s="54" t="s">
        <v>15</v>
      </c>
      <c r="AO12" s="60"/>
      <c r="AP12" s="9"/>
      <c r="AQ12" s="37"/>
      <c r="AR12" s="25"/>
      <c r="AS12" s="26"/>
      <c r="AT12" s="26"/>
      <c r="AU12" s="26"/>
      <c r="AV12" s="26"/>
      <c r="AW12" s="26"/>
      <c r="AX12" s="26"/>
      <c r="AY12" s="26"/>
      <c r="AZ12" s="26"/>
      <c r="BA12" s="26"/>
    </row>
    <row r="13" spans="1:53" s="23" customFormat="1" ht="18" customHeight="1">
      <c r="A13" s="61" t="s">
        <v>48</v>
      </c>
      <c r="B13" s="75">
        <f t="shared" si="0"/>
        <v>130</v>
      </c>
      <c r="C13" s="74">
        <f t="shared" si="1"/>
        <v>100</v>
      </c>
      <c r="D13" s="75">
        <v>130</v>
      </c>
      <c r="E13" s="74">
        <f t="shared" si="6"/>
        <v>100</v>
      </c>
      <c r="F13" s="75">
        <v>143</v>
      </c>
      <c r="G13" s="74">
        <f t="shared" si="2"/>
        <v>71.5</v>
      </c>
      <c r="H13" s="76"/>
      <c r="I13" s="74" t="e">
        <f aca="true" t="shared" si="13" ref="I13:I24">H13/Z13*100</f>
        <v>#DIV/0!</v>
      </c>
      <c r="J13" s="75"/>
      <c r="K13" s="77" t="e">
        <f t="shared" si="7"/>
        <v>#DIV/0!</v>
      </c>
      <c r="L13" s="74"/>
      <c r="M13" s="74" t="e">
        <f t="shared" si="8"/>
        <v>#DIV/0!</v>
      </c>
      <c r="N13" s="76"/>
      <c r="O13" s="77" t="e">
        <f t="shared" si="9"/>
        <v>#DIV/0!</v>
      </c>
      <c r="P13" s="74"/>
      <c r="Q13" s="77">
        <f t="shared" si="10"/>
        <v>64.35000000000001</v>
      </c>
      <c r="R13" s="77">
        <f t="shared" si="4"/>
        <v>71.50000000000001</v>
      </c>
      <c r="S13" s="97">
        <f t="shared" si="5"/>
        <v>16.087500000000002</v>
      </c>
      <c r="T13" s="61" t="s">
        <v>48</v>
      </c>
      <c r="U13" s="57">
        <f t="shared" si="11"/>
        <v>130</v>
      </c>
      <c r="V13" s="57">
        <v>130</v>
      </c>
      <c r="W13" s="57"/>
      <c r="X13" s="57"/>
      <c r="Y13" s="57">
        <v>200</v>
      </c>
      <c r="Z13" s="57"/>
      <c r="AA13" s="57"/>
      <c r="AB13" s="74"/>
      <c r="AC13" s="74"/>
      <c r="AD13" s="74"/>
      <c r="AE13" s="74">
        <v>90</v>
      </c>
      <c r="AF13" s="84">
        <v>40</v>
      </c>
      <c r="AG13" s="63">
        <v>335</v>
      </c>
      <c r="AH13" s="54">
        <v>107</v>
      </c>
      <c r="AI13" s="57" t="e">
        <f>AE13/#REF!*10</f>
        <v>#REF!</v>
      </c>
      <c r="AJ13" s="57">
        <v>20.51</v>
      </c>
      <c r="AK13" s="54">
        <v>208</v>
      </c>
      <c r="AL13" s="58"/>
      <c r="AM13" s="56">
        <v>0.97</v>
      </c>
      <c r="AN13" s="54" t="s">
        <v>23</v>
      </c>
      <c r="AO13" s="60"/>
      <c r="AP13" s="9"/>
      <c r="AQ13" s="37"/>
      <c r="AR13" s="25"/>
      <c r="AS13" s="26"/>
      <c r="AT13" s="26"/>
      <c r="AU13" s="26"/>
      <c r="AV13" s="26"/>
      <c r="AW13" s="26"/>
      <c r="AX13" s="26"/>
      <c r="AY13" s="26"/>
      <c r="AZ13" s="26"/>
      <c r="BA13" s="26"/>
    </row>
    <row r="14" spans="1:53" s="23" customFormat="1" ht="15.75" customHeight="1">
      <c r="A14" s="61" t="s">
        <v>49</v>
      </c>
      <c r="B14" s="75">
        <f t="shared" si="0"/>
        <v>60</v>
      </c>
      <c r="C14" s="74">
        <f t="shared" si="1"/>
        <v>50</v>
      </c>
      <c r="D14" s="75">
        <v>60</v>
      </c>
      <c r="E14" s="74">
        <f t="shared" si="6"/>
        <v>50</v>
      </c>
      <c r="F14" s="76">
        <v>35</v>
      </c>
      <c r="G14" s="74">
        <f t="shared" si="2"/>
        <v>23.333333333333332</v>
      </c>
      <c r="H14" s="76"/>
      <c r="I14" s="74" t="e">
        <f t="shared" si="13"/>
        <v>#DIV/0!</v>
      </c>
      <c r="J14" s="75"/>
      <c r="K14" s="77" t="e">
        <f t="shared" si="7"/>
        <v>#DIV/0!</v>
      </c>
      <c r="L14" s="74"/>
      <c r="M14" s="74" t="e">
        <f t="shared" si="8"/>
        <v>#DIV/0!</v>
      </c>
      <c r="N14" s="76"/>
      <c r="O14" s="77" t="e">
        <f t="shared" si="9"/>
        <v>#DIV/0!</v>
      </c>
      <c r="P14" s="74"/>
      <c r="Q14" s="77">
        <f t="shared" si="10"/>
        <v>15.75</v>
      </c>
      <c r="R14" s="77">
        <f t="shared" si="4"/>
        <v>23.161764705882355</v>
      </c>
      <c r="S14" s="97">
        <f t="shared" si="5"/>
        <v>5.25</v>
      </c>
      <c r="T14" s="61" t="s">
        <v>49</v>
      </c>
      <c r="U14" s="57">
        <f t="shared" si="11"/>
        <v>120</v>
      </c>
      <c r="V14" s="91">
        <v>120</v>
      </c>
      <c r="W14" s="91"/>
      <c r="X14" s="91"/>
      <c r="Y14" s="91">
        <v>150</v>
      </c>
      <c r="Z14" s="91"/>
      <c r="AA14" s="91"/>
      <c r="AB14" s="92"/>
      <c r="AC14" s="92"/>
      <c r="AD14" s="92"/>
      <c r="AE14" s="92">
        <v>68</v>
      </c>
      <c r="AF14" s="93">
        <v>30</v>
      </c>
      <c r="AG14" s="56">
        <v>20575</v>
      </c>
      <c r="AH14" s="54">
        <v>0</v>
      </c>
      <c r="AI14" s="57">
        <f>AE14/AF14*10</f>
        <v>22.666666666666664</v>
      </c>
      <c r="AJ14" s="57">
        <v>16.41</v>
      </c>
      <c r="AK14" s="54">
        <v>20037</v>
      </c>
      <c r="AL14" s="65">
        <v>20377</v>
      </c>
      <c r="AM14" s="54">
        <v>0.45</v>
      </c>
      <c r="AN14" s="54" t="s">
        <v>19</v>
      </c>
      <c r="AO14" s="60"/>
      <c r="AP14" s="9"/>
      <c r="AQ14" s="37"/>
      <c r="AR14" s="25"/>
      <c r="AS14" s="26"/>
      <c r="AT14" s="26"/>
      <c r="AU14" s="26"/>
      <c r="AV14" s="26"/>
      <c r="AW14" s="26"/>
      <c r="AX14" s="26"/>
      <c r="AY14" s="26"/>
      <c r="AZ14" s="26"/>
      <c r="BA14" s="26"/>
    </row>
    <row r="15" spans="1:53" s="23" customFormat="1" ht="15.75" customHeight="1">
      <c r="A15" s="61" t="s">
        <v>50</v>
      </c>
      <c r="B15" s="75">
        <f t="shared" si="0"/>
        <v>110</v>
      </c>
      <c r="C15" s="74">
        <f t="shared" si="1"/>
        <v>100</v>
      </c>
      <c r="D15" s="75">
        <v>110</v>
      </c>
      <c r="E15" s="74">
        <f t="shared" si="6"/>
        <v>100</v>
      </c>
      <c r="F15" s="75">
        <v>90</v>
      </c>
      <c r="G15" s="74">
        <f t="shared" si="2"/>
        <v>75</v>
      </c>
      <c r="H15" s="76"/>
      <c r="I15" s="74" t="e">
        <f t="shared" si="13"/>
        <v>#DIV/0!</v>
      </c>
      <c r="J15" s="75"/>
      <c r="K15" s="77" t="e">
        <f t="shared" si="7"/>
        <v>#DIV/0!</v>
      </c>
      <c r="L15" s="74"/>
      <c r="M15" s="74" t="e">
        <f t="shared" si="8"/>
        <v>#DIV/0!</v>
      </c>
      <c r="N15" s="76"/>
      <c r="O15" s="77" t="e">
        <f t="shared" si="9"/>
        <v>#DIV/0!</v>
      </c>
      <c r="P15" s="74"/>
      <c r="Q15" s="77">
        <f t="shared" si="10"/>
        <v>40.5</v>
      </c>
      <c r="R15" s="77">
        <f t="shared" si="4"/>
        <v>75</v>
      </c>
      <c r="S15" s="97">
        <f t="shared" si="5"/>
        <v>33.75</v>
      </c>
      <c r="T15" s="61" t="s">
        <v>50</v>
      </c>
      <c r="U15" s="57">
        <f t="shared" si="11"/>
        <v>110</v>
      </c>
      <c r="V15" s="57">
        <v>110</v>
      </c>
      <c r="W15" s="57"/>
      <c r="X15" s="57"/>
      <c r="Y15" s="57">
        <v>120</v>
      </c>
      <c r="Z15" s="57"/>
      <c r="AA15" s="57"/>
      <c r="AB15" s="74"/>
      <c r="AC15" s="74"/>
      <c r="AD15" s="74"/>
      <c r="AE15" s="74">
        <v>54</v>
      </c>
      <c r="AF15" s="84">
        <v>12</v>
      </c>
      <c r="AG15" s="56">
        <v>4270</v>
      </c>
      <c r="AH15" s="54">
        <v>0</v>
      </c>
      <c r="AI15" s="57" t="e">
        <f>AE15/#REF!*10</f>
        <v>#REF!</v>
      </c>
      <c r="AJ15" s="57">
        <v>19.66</v>
      </c>
      <c r="AK15" s="54">
        <v>4263</v>
      </c>
      <c r="AL15" s="58"/>
      <c r="AM15" s="60"/>
      <c r="AN15" s="60"/>
      <c r="AO15" s="60"/>
      <c r="AP15" s="9"/>
      <c r="AQ15" s="37"/>
      <c r="AR15" s="25"/>
      <c r="AS15" s="26"/>
      <c r="AT15" s="26"/>
      <c r="AU15" s="26"/>
      <c r="AV15" s="26"/>
      <c r="AW15" s="26"/>
      <c r="AX15" s="26"/>
      <c r="AY15" s="26"/>
      <c r="AZ15" s="26"/>
      <c r="BA15" s="26"/>
    </row>
    <row r="16" spans="1:53" s="23" customFormat="1" ht="18" customHeight="1">
      <c r="A16" s="61" t="s">
        <v>51</v>
      </c>
      <c r="B16" s="75">
        <f t="shared" si="0"/>
        <v>145</v>
      </c>
      <c r="C16" s="74">
        <f t="shared" si="1"/>
        <v>145</v>
      </c>
      <c r="D16" s="75">
        <v>145</v>
      </c>
      <c r="E16" s="74">
        <f t="shared" si="6"/>
        <v>145</v>
      </c>
      <c r="F16" s="75">
        <v>75</v>
      </c>
      <c r="G16" s="74">
        <f t="shared" si="2"/>
        <v>75</v>
      </c>
      <c r="H16" s="76"/>
      <c r="I16" s="74" t="e">
        <f t="shared" si="13"/>
        <v>#DIV/0!</v>
      </c>
      <c r="J16" s="75"/>
      <c r="K16" s="77" t="e">
        <f t="shared" si="7"/>
        <v>#DIV/0!</v>
      </c>
      <c r="L16" s="74"/>
      <c r="M16" s="74" t="e">
        <f t="shared" si="8"/>
        <v>#DIV/0!</v>
      </c>
      <c r="N16" s="76"/>
      <c r="O16" s="77" t="e">
        <f t="shared" si="9"/>
        <v>#DIV/0!</v>
      </c>
      <c r="P16" s="74"/>
      <c r="Q16" s="77">
        <f t="shared" si="10"/>
        <v>33.75</v>
      </c>
      <c r="R16" s="77">
        <f t="shared" si="4"/>
        <v>75</v>
      </c>
      <c r="S16" s="97">
        <f t="shared" si="5"/>
        <v>14.673913043478262</v>
      </c>
      <c r="T16" s="61" t="s">
        <v>51</v>
      </c>
      <c r="U16" s="57">
        <f t="shared" si="11"/>
        <v>100</v>
      </c>
      <c r="V16" s="57">
        <v>100</v>
      </c>
      <c r="W16" s="57"/>
      <c r="X16" s="57"/>
      <c r="Y16" s="57">
        <v>100</v>
      </c>
      <c r="Z16" s="57"/>
      <c r="AA16" s="57"/>
      <c r="AB16" s="74"/>
      <c r="AC16" s="74"/>
      <c r="AD16" s="74"/>
      <c r="AE16" s="74">
        <v>45</v>
      </c>
      <c r="AF16" s="84">
        <v>23</v>
      </c>
      <c r="AG16" s="56">
        <v>1484</v>
      </c>
      <c r="AH16" s="54">
        <v>11</v>
      </c>
      <c r="AI16" s="57" t="e">
        <f>AE16/#REF!*10</f>
        <v>#REF!</v>
      </c>
      <c r="AJ16" s="57">
        <v>22.64</v>
      </c>
      <c r="AK16" s="54">
        <v>1187</v>
      </c>
      <c r="AL16" s="58"/>
      <c r="AM16" s="60"/>
      <c r="AN16" s="60"/>
      <c r="AO16" s="60"/>
      <c r="AP16" s="9"/>
      <c r="AQ16" s="37"/>
      <c r="AR16" s="25"/>
      <c r="AS16" s="26"/>
      <c r="AT16" s="26"/>
      <c r="AU16" s="26"/>
      <c r="AV16" s="26"/>
      <c r="AW16" s="26"/>
      <c r="AX16" s="26"/>
      <c r="AY16" s="26"/>
      <c r="AZ16" s="26"/>
      <c r="BA16" s="26"/>
    </row>
    <row r="17" spans="1:52" s="23" customFormat="1" ht="15.75" customHeight="1">
      <c r="A17" s="61" t="s">
        <v>52</v>
      </c>
      <c r="B17" s="75">
        <f t="shared" si="0"/>
        <v>20</v>
      </c>
      <c r="C17" s="74">
        <f t="shared" si="1"/>
        <v>100</v>
      </c>
      <c r="D17" s="75">
        <v>20</v>
      </c>
      <c r="E17" s="74">
        <f t="shared" si="6"/>
        <v>100</v>
      </c>
      <c r="F17" s="75">
        <v>25</v>
      </c>
      <c r="G17" s="74">
        <f t="shared" si="2"/>
        <v>100</v>
      </c>
      <c r="H17" s="76"/>
      <c r="I17" s="74" t="e">
        <f t="shared" si="13"/>
        <v>#DIV/0!</v>
      </c>
      <c r="J17" s="75"/>
      <c r="K17" s="77" t="e">
        <f t="shared" si="7"/>
        <v>#DIV/0!</v>
      </c>
      <c r="L17" s="74"/>
      <c r="M17" s="74" t="e">
        <f t="shared" si="8"/>
        <v>#DIV/0!</v>
      </c>
      <c r="N17" s="76"/>
      <c r="O17" s="77" t="e">
        <f t="shared" si="9"/>
        <v>#DIV/0!</v>
      </c>
      <c r="P17" s="74"/>
      <c r="Q17" s="77">
        <f t="shared" si="10"/>
        <v>11.25</v>
      </c>
      <c r="R17" s="77">
        <f t="shared" si="4"/>
        <v>102.27272727272727</v>
      </c>
      <c r="S17" s="97">
        <f t="shared" si="5"/>
        <v>22.5</v>
      </c>
      <c r="T17" s="61" t="s">
        <v>52</v>
      </c>
      <c r="U17" s="57">
        <f t="shared" si="11"/>
        <v>20</v>
      </c>
      <c r="V17" s="57">
        <v>20</v>
      </c>
      <c r="W17" s="57"/>
      <c r="X17" s="57"/>
      <c r="Y17" s="57">
        <v>25</v>
      </c>
      <c r="Z17" s="57"/>
      <c r="AA17" s="57"/>
      <c r="AB17" s="74"/>
      <c r="AC17" s="74"/>
      <c r="AD17" s="74"/>
      <c r="AE17" s="74">
        <v>11</v>
      </c>
      <c r="AF17" s="85">
        <v>5</v>
      </c>
      <c r="AG17" s="56">
        <v>2120</v>
      </c>
      <c r="AH17" s="54">
        <v>0</v>
      </c>
      <c r="AI17" s="57">
        <f>AE17/AF17*10</f>
        <v>22</v>
      </c>
      <c r="AJ17" s="57">
        <v>24.26</v>
      </c>
      <c r="AK17" s="54">
        <v>2749</v>
      </c>
      <c r="AL17" s="65">
        <v>2687</v>
      </c>
      <c r="AM17" s="60"/>
      <c r="AN17" s="60"/>
      <c r="AO17" s="60"/>
      <c r="AP17" s="9"/>
      <c r="AQ17" s="37"/>
      <c r="AR17" s="26"/>
      <c r="AS17" s="26"/>
      <c r="AT17" s="26"/>
      <c r="AU17" s="26"/>
      <c r="AV17" s="26"/>
      <c r="AW17" s="26"/>
      <c r="AX17" s="26"/>
      <c r="AY17" s="26"/>
      <c r="AZ17" s="26"/>
    </row>
    <row r="18" spans="1:52" s="23" customFormat="1" ht="18" customHeight="1">
      <c r="A18" s="61" t="s">
        <v>53</v>
      </c>
      <c r="B18" s="75">
        <f t="shared" si="0"/>
        <v>18</v>
      </c>
      <c r="C18" s="74">
        <f t="shared" si="1"/>
        <v>90</v>
      </c>
      <c r="D18" s="75">
        <v>18</v>
      </c>
      <c r="E18" s="74">
        <f t="shared" si="6"/>
        <v>90</v>
      </c>
      <c r="F18" s="75">
        <v>16</v>
      </c>
      <c r="G18" s="74">
        <f t="shared" si="2"/>
        <v>80</v>
      </c>
      <c r="H18" s="76"/>
      <c r="I18" s="74" t="e">
        <f t="shared" si="13"/>
        <v>#DIV/0!</v>
      </c>
      <c r="J18" s="75"/>
      <c r="K18" s="77" t="e">
        <f>J18/AA23*100</f>
        <v>#DIV/0!</v>
      </c>
      <c r="L18" s="74"/>
      <c r="M18" s="74" t="e">
        <f>L18/AD23*100</f>
        <v>#DIV/0!</v>
      </c>
      <c r="N18" s="76"/>
      <c r="O18" s="77" t="e">
        <f>N18/AB23*100</f>
        <v>#DIV/0!</v>
      </c>
      <c r="P18" s="74"/>
      <c r="Q18" s="77">
        <f t="shared" si="10"/>
        <v>7.2</v>
      </c>
      <c r="R18" s="77">
        <f t="shared" si="4"/>
        <v>80</v>
      </c>
      <c r="S18" s="97">
        <f t="shared" si="5"/>
        <v>12</v>
      </c>
      <c r="T18" s="61" t="s">
        <v>53</v>
      </c>
      <c r="U18" s="57">
        <f t="shared" si="11"/>
        <v>20</v>
      </c>
      <c r="V18" s="57">
        <v>20</v>
      </c>
      <c r="W18" s="57"/>
      <c r="X18" s="57"/>
      <c r="Y18" s="57">
        <v>20</v>
      </c>
      <c r="Z18" s="57"/>
      <c r="AA18" s="57"/>
      <c r="AB18" s="74"/>
      <c r="AC18" s="74"/>
      <c r="AD18" s="74"/>
      <c r="AE18" s="74">
        <v>9</v>
      </c>
      <c r="AF18" s="85">
        <v>6</v>
      </c>
      <c r="AG18" s="56">
        <v>9719</v>
      </c>
      <c r="AH18" s="54">
        <v>571</v>
      </c>
      <c r="AI18" s="57" t="e">
        <f>AE18/#REF!*10</f>
        <v>#REF!</v>
      </c>
      <c r="AJ18" s="57">
        <v>18.89</v>
      </c>
      <c r="AK18" s="54">
        <v>9295</v>
      </c>
      <c r="AL18" s="58"/>
      <c r="AM18" s="60"/>
      <c r="AN18" s="60"/>
      <c r="AO18" s="60"/>
      <c r="AP18" s="9"/>
      <c r="AQ18" s="37"/>
      <c r="AR18" s="26"/>
      <c r="AS18" s="26"/>
      <c r="AT18" s="26"/>
      <c r="AU18" s="26"/>
      <c r="AV18" s="26"/>
      <c r="AW18" s="26"/>
      <c r="AX18" s="26"/>
      <c r="AY18" s="26"/>
      <c r="AZ18" s="26"/>
    </row>
    <row r="19" spans="1:52" s="23" customFormat="1" ht="18" customHeight="1">
      <c r="A19" s="61" t="s">
        <v>54</v>
      </c>
      <c r="B19" s="75">
        <f t="shared" si="0"/>
        <v>0</v>
      </c>
      <c r="C19" s="74">
        <f t="shared" si="1"/>
        <v>0</v>
      </c>
      <c r="D19" s="75"/>
      <c r="E19" s="74">
        <f t="shared" si="6"/>
        <v>0</v>
      </c>
      <c r="F19" s="75"/>
      <c r="G19" s="74">
        <f t="shared" si="2"/>
        <v>0</v>
      </c>
      <c r="H19" s="76"/>
      <c r="I19" s="74" t="e">
        <f t="shared" si="13"/>
        <v>#DIV/0!</v>
      </c>
      <c r="J19" s="75"/>
      <c r="K19" s="77" t="e">
        <f>J19/AA19*100</f>
        <v>#DIV/0!</v>
      </c>
      <c r="L19" s="74"/>
      <c r="M19" s="74" t="e">
        <f>L19/AD19*100</f>
        <v>#DIV/0!</v>
      </c>
      <c r="N19" s="76"/>
      <c r="O19" s="77" t="e">
        <f>N19/AB19*100</f>
        <v>#DIV/0!</v>
      </c>
      <c r="P19" s="74"/>
      <c r="Q19" s="77">
        <f t="shared" si="10"/>
        <v>0</v>
      </c>
      <c r="R19" s="77">
        <f t="shared" si="4"/>
        <v>0</v>
      </c>
      <c r="S19" s="97" t="e">
        <f t="shared" si="5"/>
        <v>#DIV/0!</v>
      </c>
      <c r="T19" s="61" t="s">
        <v>54</v>
      </c>
      <c r="U19" s="57">
        <f t="shared" si="11"/>
        <v>10</v>
      </c>
      <c r="V19" s="57">
        <v>10</v>
      </c>
      <c r="W19" s="57"/>
      <c r="X19" s="57"/>
      <c r="Y19" s="57">
        <v>13</v>
      </c>
      <c r="Z19" s="57"/>
      <c r="AA19" s="57"/>
      <c r="AB19" s="74"/>
      <c r="AC19" s="74"/>
      <c r="AD19" s="74"/>
      <c r="AE19" s="74">
        <v>6</v>
      </c>
      <c r="AF19" s="100"/>
      <c r="AG19" s="56"/>
      <c r="AH19" s="54"/>
      <c r="AI19" s="57"/>
      <c r="AJ19" s="57"/>
      <c r="AK19" s="54"/>
      <c r="AL19" s="58"/>
      <c r="AM19" s="60"/>
      <c r="AN19" s="60"/>
      <c r="AO19" s="60"/>
      <c r="AP19" s="9"/>
      <c r="AQ19" s="37"/>
      <c r="AR19" s="26"/>
      <c r="AS19" s="26"/>
      <c r="AT19" s="26"/>
      <c r="AU19" s="26"/>
      <c r="AV19" s="26"/>
      <c r="AW19" s="26"/>
      <c r="AX19" s="26"/>
      <c r="AY19" s="26"/>
      <c r="AZ19" s="26"/>
    </row>
    <row r="20" spans="1:52" s="23" customFormat="1" ht="18" customHeight="1">
      <c r="A20" s="61" t="s">
        <v>55</v>
      </c>
      <c r="B20" s="75">
        <f t="shared" si="0"/>
        <v>13</v>
      </c>
      <c r="C20" s="74">
        <f t="shared" si="1"/>
        <v>100</v>
      </c>
      <c r="D20" s="75">
        <v>13</v>
      </c>
      <c r="E20" s="74">
        <f t="shared" si="6"/>
        <v>100</v>
      </c>
      <c r="F20" s="75">
        <v>12</v>
      </c>
      <c r="G20" s="74">
        <f t="shared" si="2"/>
        <v>92.3076923076923</v>
      </c>
      <c r="H20" s="76"/>
      <c r="I20" s="74" t="e">
        <f t="shared" si="13"/>
        <v>#DIV/0!</v>
      </c>
      <c r="J20" s="75"/>
      <c r="K20" s="77" t="e">
        <f>J20/AA25*100</f>
        <v>#DIV/0!</v>
      </c>
      <c r="L20" s="74"/>
      <c r="M20" s="74" t="e">
        <f>L20/AD25*100</f>
        <v>#DIV/0!</v>
      </c>
      <c r="N20" s="76"/>
      <c r="O20" s="77" t="e">
        <f>N20/AB25*100</f>
        <v>#DIV/0!</v>
      </c>
      <c r="P20" s="74"/>
      <c r="Q20" s="77">
        <f t="shared" si="10"/>
        <v>5.4</v>
      </c>
      <c r="R20" s="77">
        <f t="shared" si="4"/>
        <v>90</v>
      </c>
      <c r="S20" s="97">
        <f t="shared" si="5"/>
        <v>54</v>
      </c>
      <c r="T20" s="61" t="s">
        <v>55</v>
      </c>
      <c r="U20" s="57">
        <f t="shared" si="11"/>
        <v>13</v>
      </c>
      <c r="V20" s="57">
        <v>13</v>
      </c>
      <c r="W20" s="57"/>
      <c r="X20" s="57"/>
      <c r="Y20" s="57">
        <v>13</v>
      </c>
      <c r="Z20" s="57"/>
      <c r="AA20" s="57"/>
      <c r="AB20" s="74"/>
      <c r="AC20" s="74"/>
      <c r="AD20" s="74"/>
      <c r="AE20" s="74">
        <v>6</v>
      </c>
      <c r="AF20" s="100">
        <v>1</v>
      </c>
      <c r="AG20" s="56"/>
      <c r="AH20" s="54"/>
      <c r="AI20" s="57"/>
      <c r="AJ20" s="57"/>
      <c r="AK20" s="54"/>
      <c r="AL20" s="58"/>
      <c r="AM20" s="60"/>
      <c r="AN20" s="60"/>
      <c r="AO20" s="60"/>
      <c r="AP20" s="9"/>
      <c r="AQ20" s="37"/>
      <c r="AR20" s="26"/>
      <c r="AS20" s="26"/>
      <c r="AT20" s="26"/>
      <c r="AU20" s="26"/>
      <c r="AV20" s="26"/>
      <c r="AW20" s="26"/>
      <c r="AX20" s="26"/>
      <c r="AY20" s="26"/>
      <c r="AZ20" s="26"/>
    </row>
    <row r="21" spans="1:52" s="23" customFormat="1" ht="18" customHeight="1">
      <c r="A21" s="54"/>
      <c r="B21" s="75">
        <f t="shared" si="0"/>
        <v>0</v>
      </c>
      <c r="C21" s="74" t="e">
        <f t="shared" si="1"/>
        <v>#DIV/0!</v>
      </c>
      <c r="D21" s="75"/>
      <c r="E21" s="74" t="e">
        <f t="shared" si="6"/>
        <v>#DIV/0!</v>
      </c>
      <c r="F21" s="75"/>
      <c r="G21" s="74" t="e">
        <f t="shared" si="2"/>
        <v>#DIV/0!</v>
      </c>
      <c r="H21" s="76"/>
      <c r="I21" s="74" t="e">
        <f t="shared" si="13"/>
        <v>#DIV/0!</v>
      </c>
      <c r="J21" s="75"/>
      <c r="K21" s="77" t="e">
        <f>J21/AA26*100</f>
        <v>#DIV/0!</v>
      </c>
      <c r="L21" s="74"/>
      <c r="M21" s="74" t="e">
        <f>L21/AD26*100</f>
        <v>#DIV/0!</v>
      </c>
      <c r="N21" s="76"/>
      <c r="O21" s="77" t="e">
        <f>N21/AB26*100</f>
        <v>#DIV/0!</v>
      </c>
      <c r="P21" s="74"/>
      <c r="Q21" s="77">
        <f t="shared" si="10"/>
        <v>0</v>
      </c>
      <c r="R21" s="77" t="e">
        <f>Q21/AE26*100</f>
        <v>#DIV/0!</v>
      </c>
      <c r="S21" s="97" t="e">
        <f>Q21/AF21*10</f>
        <v>#DIV/0!</v>
      </c>
      <c r="T21" s="54"/>
      <c r="U21" s="57">
        <f t="shared" si="11"/>
        <v>0</v>
      </c>
      <c r="V21" s="57"/>
      <c r="W21" s="57"/>
      <c r="X21" s="57"/>
      <c r="Y21" s="57"/>
      <c r="Z21" s="57"/>
      <c r="AA21" s="57"/>
      <c r="AB21" s="74"/>
      <c r="AC21" s="74"/>
      <c r="AD21" s="74"/>
      <c r="AE21" s="74"/>
      <c r="AF21" s="100"/>
      <c r="AG21" s="56"/>
      <c r="AH21" s="54"/>
      <c r="AI21" s="57"/>
      <c r="AJ21" s="57"/>
      <c r="AK21" s="54"/>
      <c r="AL21" s="58"/>
      <c r="AM21" s="60"/>
      <c r="AN21" s="60"/>
      <c r="AO21" s="60"/>
      <c r="AP21" s="9"/>
      <c r="AQ21" s="37"/>
      <c r="AR21" s="26"/>
      <c r="AS21" s="26"/>
      <c r="AT21" s="26"/>
      <c r="AU21" s="26"/>
      <c r="AV21" s="26"/>
      <c r="AW21" s="26"/>
      <c r="AX21" s="26"/>
      <c r="AY21" s="26"/>
      <c r="AZ21" s="26"/>
    </row>
    <row r="22" spans="1:52" s="23" customFormat="1" ht="18" customHeight="1">
      <c r="A22" s="54"/>
      <c r="B22" s="75">
        <f t="shared" si="0"/>
        <v>0</v>
      </c>
      <c r="C22" s="74" t="e">
        <f t="shared" si="1"/>
        <v>#DIV/0!</v>
      </c>
      <c r="D22" s="75"/>
      <c r="E22" s="74" t="e">
        <f t="shared" si="6"/>
        <v>#DIV/0!</v>
      </c>
      <c r="F22" s="75"/>
      <c r="G22" s="74" t="e">
        <f t="shared" si="2"/>
        <v>#DIV/0!</v>
      </c>
      <c r="H22" s="76"/>
      <c r="I22" s="74" t="e">
        <f t="shared" si="13"/>
        <v>#DIV/0!</v>
      </c>
      <c r="J22" s="75"/>
      <c r="K22" s="77" t="e">
        <f>J22/AA27*100</f>
        <v>#DIV/0!</v>
      </c>
      <c r="L22" s="74"/>
      <c r="M22" s="74" t="e">
        <f>L22/AD27*100</f>
        <v>#DIV/0!</v>
      </c>
      <c r="N22" s="76"/>
      <c r="O22" s="77" t="e">
        <f>N22/AB27*100</f>
        <v>#DIV/0!</v>
      </c>
      <c r="P22" s="74"/>
      <c r="Q22" s="77">
        <f t="shared" si="10"/>
        <v>0</v>
      </c>
      <c r="R22" s="77" t="e">
        <f>Q22/AE27*100</f>
        <v>#DIV/0!</v>
      </c>
      <c r="S22" s="97" t="e">
        <f>Q22/AF22*10</f>
        <v>#DIV/0!</v>
      </c>
      <c r="T22" s="54"/>
      <c r="U22" s="57">
        <f t="shared" si="11"/>
        <v>0</v>
      </c>
      <c r="V22" s="57"/>
      <c r="W22" s="57"/>
      <c r="X22" s="57"/>
      <c r="Y22" s="57"/>
      <c r="Z22" s="57"/>
      <c r="AA22" s="57"/>
      <c r="AB22" s="74"/>
      <c r="AC22" s="74"/>
      <c r="AD22" s="74"/>
      <c r="AE22" s="74"/>
      <c r="AF22" s="100"/>
      <c r="AG22" s="56"/>
      <c r="AH22" s="54"/>
      <c r="AI22" s="57"/>
      <c r="AJ22" s="57"/>
      <c r="AK22" s="54"/>
      <c r="AL22" s="58"/>
      <c r="AM22" s="60"/>
      <c r="AN22" s="60"/>
      <c r="AO22" s="60"/>
      <c r="AP22" s="9"/>
      <c r="AQ22" s="37"/>
      <c r="AR22" s="26"/>
      <c r="AS22" s="26"/>
      <c r="AT22" s="26"/>
      <c r="AU22" s="26"/>
      <c r="AV22" s="26"/>
      <c r="AW22" s="26"/>
      <c r="AX22" s="26"/>
      <c r="AY22" s="26"/>
      <c r="AZ22" s="26"/>
    </row>
    <row r="23" spans="1:52" s="23" customFormat="1" ht="19.5" customHeight="1">
      <c r="A23" s="54"/>
      <c r="B23" s="75">
        <f t="shared" si="0"/>
        <v>0</v>
      </c>
      <c r="C23" s="74" t="e">
        <f t="shared" si="1"/>
        <v>#DIV/0!</v>
      </c>
      <c r="D23" s="75"/>
      <c r="E23" s="74" t="e">
        <f t="shared" si="6"/>
        <v>#DIV/0!</v>
      </c>
      <c r="F23" s="75"/>
      <c r="G23" s="74" t="e">
        <f t="shared" si="2"/>
        <v>#DIV/0!</v>
      </c>
      <c r="H23" s="76"/>
      <c r="I23" s="74" t="e">
        <f t="shared" si="13"/>
        <v>#DIV/0!</v>
      </c>
      <c r="J23" s="75"/>
      <c r="K23" s="77">
        <f t="shared" si="7"/>
        <v>0</v>
      </c>
      <c r="L23" s="74"/>
      <c r="M23" s="74">
        <f t="shared" si="8"/>
        <v>0</v>
      </c>
      <c r="N23" s="76"/>
      <c r="O23" s="77">
        <f t="shared" si="9"/>
        <v>0</v>
      </c>
      <c r="P23" s="74"/>
      <c r="Q23" s="77">
        <f t="shared" si="10"/>
        <v>0</v>
      </c>
      <c r="R23" s="77">
        <f>Q23/AE24*100</f>
        <v>0</v>
      </c>
      <c r="S23" s="97">
        <f>Q23/AF24*10</f>
        <v>0</v>
      </c>
      <c r="T23" s="54"/>
      <c r="U23" s="57">
        <f t="shared" si="11"/>
        <v>0</v>
      </c>
      <c r="V23" s="57"/>
      <c r="W23" s="57"/>
      <c r="X23" s="57"/>
      <c r="Y23" s="57"/>
      <c r="Z23" s="57"/>
      <c r="AA23" s="57"/>
      <c r="AB23" s="74"/>
      <c r="AC23" s="74"/>
      <c r="AD23" s="74"/>
      <c r="AE23" s="74"/>
      <c r="AF23" s="94"/>
      <c r="AG23" s="56">
        <v>9531</v>
      </c>
      <c r="AH23" s="54">
        <v>155</v>
      </c>
      <c r="AI23" s="57" t="e">
        <f>AE23/#REF!*10</f>
        <v>#REF!</v>
      </c>
      <c r="AJ23" s="57">
        <v>21.4</v>
      </c>
      <c r="AK23" s="54">
        <v>7984</v>
      </c>
      <c r="AL23" s="58"/>
      <c r="AM23" s="60"/>
      <c r="AN23" s="60"/>
      <c r="AO23" s="60"/>
      <c r="AP23" s="9"/>
      <c r="AQ23" s="37"/>
      <c r="AR23" s="26"/>
      <c r="AS23" s="26"/>
      <c r="AT23" s="26"/>
      <c r="AU23" s="25"/>
      <c r="AV23" s="26"/>
      <c r="AW23" s="26"/>
      <c r="AX23" s="26"/>
      <c r="AY23" s="26"/>
      <c r="AZ23" s="26"/>
    </row>
    <row r="24" spans="1:52" s="29" customFormat="1" ht="18.75" customHeight="1">
      <c r="A24" s="64" t="s">
        <v>0</v>
      </c>
      <c r="B24" s="101">
        <f t="shared" si="0"/>
        <v>4855</v>
      </c>
      <c r="C24" s="79">
        <f t="shared" si="1"/>
        <v>81.0923667947219</v>
      </c>
      <c r="D24" s="78">
        <f>SUM(D5:D23)</f>
        <v>4855</v>
      </c>
      <c r="E24" s="79">
        <f t="shared" si="6"/>
        <v>81.0923667947219</v>
      </c>
      <c r="F24" s="78">
        <f>SUM(F5:F23)</f>
        <v>1701</v>
      </c>
      <c r="G24" s="79">
        <f t="shared" si="2"/>
        <v>56.009219624629566</v>
      </c>
      <c r="H24" s="78">
        <f>SUM(H5:H23)</f>
        <v>0</v>
      </c>
      <c r="I24" s="74" t="e">
        <f t="shared" si="13"/>
        <v>#DIV/0!</v>
      </c>
      <c r="J24" s="78">
        <f>SUM(J5:J23)</f>
        <v>14520</v>
      </c>
      <c r="K24" s="102">
        <f>J24/AA24*100</f>
        <v>78.48648648648648</v>
      </c>
      <c r="L24" s="78">
        <f>SUM(L5:L23)</f>
        <v>0</v>
      </c>
      <c r="M24" s="74">
        <f>L24/AD24*100</f>
        <v>0</v>
      </c>
      <c r="N24" s="78">
        <f>SUM(N5:N23)</f>
        <v>2795</v>
      </c>
      <c r="O24" s="102">
        <f>N24/AB24*100</f>
        <v>107.5</v>
      </c>
      <c r="P24" s="78">
        <f>SUM(P5:P23)</f>
        <v>327</v>
      </c>
      <c r="Q24" s="102">
        <f t="shared" si="10"/>
        <v>3661.8999999999996</v>
      </c>
      <c r="R24" s="102">
        <f>Q24/AE24*100</f>
        <v>77.68137462876538</v>
      </c>
      <c r="S24" s="103">
        <f>Q24/AF24*10</f>
        <v>17.05589194224499</v>
      </c>
      <c r="T24" s="64" t="s">
        <v>39</v>
      </c>
      <c r="U24" s="52">
        <f t="shared" si="11"/>
        <v>5987</v>
      </c>
      <c r="V24" s="52">
        <f aca="true" t="shared" si="14" ref="V24:AL24">SUM(V5:V23)</f>
        <v>5987</v>
      </c>
      <c r="W24" s="52">
        <f t="shared" si="14"/>
        <v>0</v>
      </c>
      <c r="X24" s="52">
        <f t="shared" si="14"/>
        <v>0</v>
      </c>
      <c r="Y24" s="52">
        <f t="shared" si="14"/>
        <v>3037</v>
      </c>
      <c r="Z24" s="52">
        <f t="shared" si="14"/>
        <v>0</v>
      </c>
      <c r="AA24" s="52">
        <f t="shared" si="14"/>
        <v>18500</v>
      </c>
      <c r="AB24" s="52">
        <f t="shared" si="14"/>
        <v>2600</v>
      </c>
      <c r="AC24" s="52">
        <f t="shared" si="14"/>
        <v>0</v>
      </c>
      <c r="AD24" s="52">
        <f t="shared" si="14"/>
        <v>500</v>
      </c>
      <c r="AE24" s="52">
        <f t="shared" si="14"/>
        <v>4714</v>
      </c>
      <c r="AF24" s="52">
        <f t="shared" si="14"/>
        <v>2147</v>
      </c>
      <c r="AG24" s="66">
        <f t="shared" si="14"/>
        <v>93558</v>
      </c>
      <c r="AH24" s="64">
        <f t="shared" si="14"/>
        <v>4516.2</v>
      </c>
      <c r="AI24" s="64" t="e">
        <f t="shared" si="14"/>
        <v>#REF!</v>
      </c>
      <c r="AJ24" s="64">
        <f t="shared" si="14"/>
        <v>305.2699999999999</v>
      </c>
      <c r="AK24" s="64">
        <f t="shared" si="14"/>
        <v>90494</v>
      </c>
      <c r="AL24" s="67">
        <f t="shared" si="14"/>
        <v>67101</v>
      </c>
      <c r="AM24" s="68"/>
      <c r="AN24" s="59"/>
      <c r="AO24" s="59"/>
      <c r="AP24" s="24"/>
      <c r="AQ24" s="42"/>
      <c r="AR24" s="27"/>
      <c r="AS24" s="27"/>
      <c r="AT24" s="27"/>
      <c r="AU24" s="27"/>
      <c r="AV24" s="27"/>
      <c r="AW24" s="27"/>
      <c r="AX24" s="27"/>
      <c r="AY24" s="27"/>
      <c r="AZ24" s="28"/>
    </row>
    <row r="25" spans="1:52" s="23" customFormat="1" ht="18.75" customHeight="1" thickBot="1">
      <c r="A25" s="73" t="s">
        <v>35</v>
      </c>
      <c r="B25" s="75">
        <v>4485</v>
      </c>
      <c r="C25" s="76">
        <v>74</v>
      </c>
      <c r="D25" s="75">
        <v>4485</v>
      </c>
      <c r="E25" s="75">
        <v>74</v>
      </c>
      <c r="F25" s="75">
        <v>1092</v>
      </c>
      <c r="G25" s="75">
        <v>34</v>
      </c>
      <c r="H25" s="75"/>
      <c r="I25" s="75"/>
      <c r="J25" s="75">
        <v>13000</v>
      </c>
      <c r="K25" s="75">
        <v>70</v>
      </c>
      <c r="L25" s="75">
        <v>0</v>
      </c>
      <c r="M25" s="75">
        <v>0</v>
      </c>
      <c r="N25" s="75">
        <v>2838</v>
      </c>
      <c r="O25" s="75">
        <v>97</v>
      </c>
      <c r="P25" s="80"/>
      <c r="Q25" s="78">
        <v>3090</v>
      </c>
      <c r="R25" s="75">
        <v>64</v>
      </c>
      <c r="S25" s="99">
        <v>15.04</v>
      </c>
      <c r="T25" s="54"/>
      <c r="U25" s="86"/>
      <c r="V25" s="87"/>
      <c r="W25" s="86"/>
      <c r="X25" s="52"/>
      <c r="Y25" s="83"/>
      <c r="Z25" s="52"/>
      <c r="AA25" s="83"/>
      <c r="AB25" s="83"/>
      <c r="AC25" s="83"/>
      <c r="AD25" s="83"/>
      <c r="AE25" s="88"/>
      <c r="AF25" s="89"/>
      <c r="AG25" s="56"/>
      <c r="AH25" s="54"/>
      <c r="AI25" s="57" t="e">
        <f>AE25/AF25*10</f>
        <v>#DIV/0!</v>
      </c>
      <c r="AJ25" s="57">
        <v>19.61</v>
      </c>
      <c r="AK25" s="64"/>
      <c r="AL25" s="55"/>
      <c r="AM25" s="59"/>
      <c r="AN25" s="59"/>
      <c r="AO25" s="60"/>
      <c r="AP25" s="9"/>
      <c r="AQ25" s="37"/>
      <c r="AR25" s="26"/>
      <c r="AS25" s="26"/>
      <c r="AT25" s="26"/>
      <c r="AU25" s="26"/>
      <c r="AV25" s="26"/>
      <c r="AW25" s="26"/>
      <c r="AX25" s="26"/>
      <c r="AY25" s="26"/>
      <c r="AZ25" s="26"/>
    </row>
    <row r="26" spans="1:52" s="23" customFormat="1" ht="15">
      <c r="A26" s="62" t="s">
        <v>36</v>
      </c>
      <c r="B26" s="75">
        <f t="shared" si="0"/>
        <v>370</v>
      </c>
      <c r="C26" s="74"/>
      <c r="D26" s="74">
        <f aca="true" t="shared" si="15" ref="D26:S26">D24-D25</f>
        <v>370</v>
      </c>
      <c r="E26" s="74"/>
      <c r="F26" s="74">
        <f t="shared" si="15"/>
        <v>609</v>
      </c>
      <c r="G26" s="74">
        <f t="shared" si="15"/>
        <v>22.009219624629566</v>
      </c>
      <c r="H26" s="74">
        <f t="shared" si="15"/>
        <v>0</v>
      </c>
      <c r="I26" s="74"/>
      <c r="J26" s="74">
        <f t="shared" si="15"/>
        <v>1520</v>
      </c>
      <c r="K26" s="74"/>
      <c r="L26" s="74"/>
      <c r="M26" s="74"/>
      <c r="N26" s="74">
        <f t="shared" si="15"/>
        <v>-43</v>
      </c>
      <c r="O26" s="74"/>
      <c r="P26" s="74">
        <f t="shared" si="15"/>
        <v>327</v>
      </c>
      <c r="Q26" s="74">
        <f t="shared" si="15"/>
        <v>571.8999999999996</v>
      </c>
      <c r="R26" s="74"/>
      <c r="S26" s="98">
        <f t="shared" si="15"/>
        <v>2.0158919422449912</v>
      </c>
      <c r="T26" s="69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90"/>
      <c r="AG26" s="70"/>
      <c r="AH26" s="70"/>
      <c r="AI26" s="70"/>
      <c r="AJ26" s="70"/>
      <c r="AK26" s="70"/>
      <c r="AL26" s="60"/>
      <c r="AM26" s="60"/>
      <c r="AN26" s="60"/>
      <c r="AO26" s="60"/>
      <c r="AP26" s="9"/>
      <c r="AQ26" s="26"/>
      <c r="AR26" s="26"/>
      <c r="AS26" s="26"/>
      <c r="AT26" s="26"/>
      <c r="AU26" s="26"/>
      <c r="AV26" s="26"/>
      <c r="AW26" s="26"/>
      <c r="AX26" s="26"/>
      <c r="AY26" s="26"/>
      <c r="AZ26" s="26"/>
    </row>
    <row r="27" spans="1:42" s="23" customFormat="1" ht="15">
      <c r="A27" s="62" t="s">
        <v>37</v>
      </c>
      <c r="B27" s="74">
        <f>B24/B25*100</f>
        <v>108.24972129319957</v>
      </c>
      <c r="C27" s="74"/>
      <c r="D27" s="74">
        <f>D24/D25*100</f>
        <v>108.24972129319957</v>
      </c>
      <c r="E27" s="74" t="s">
        <v>56</v>
      </c>
      <c r="F27" s="74">
        <f>F24/F25*100</f>
        <v>155.76923076923077</v>
      </c>
      <c r="G27" s="74"/>
      <c r="H27" s="74" t="e">
        <f>H24/H25*100</f>
        <v>#DIV/0!</v>
      </c>
      <c r="I27" s="74"/>
      <c r="J27" s="81">
        <f>J24/J25*100</f>
        <v>111.6923076923077</v>
      </c>
      <c r="K27" s="81"/>
      <c r="L27" s="81" t="e">
        <f>L24/L25*100</f>
        <v>#DIV/0!</v>
      </c>
      <c r="M27" s="74"/>
      <c r="N27" s="74">
        <f>N24/N25*100</f>
        <v>98.48484848484848</v>
      </c>
      <c r="O27" s="74"/>
      <c r="P27" s="74" t="e">
        <f>P24/P25*100</f>
        <v>#DIV/0!</v>
      </c>
      <c r="Q27" s="74">
        <f>Q24/Q25*100</f>
        <v>118.50809061488673</v>
      </c>
      <c r="R27" s="74"/>
      <c r="S27" s="81">
        <f>S24/S25*100</f>
        <v>113.40353685003319</v>
      </c>
      <c r="T27" s="71"/>
      <c r="U27" s="5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72"/>
      <c r="AJ27" s="72"/>
      <c r="AK27" s="69"/>
      <c r="AL27" s="69"/>
      <c r="AM27" s="69"/>
      <c r="AN27" s="69"/>
      <c r="AO27" s="69"/>
      <c r="AP27" s="18"/>
    </row>
    <row r="28" spans="1:42" s="23" customFormat="1" ht="15">
      <c r="A28" s="69"/>
      <c r="B28" s="72"/>
      <c r="C28" s="72"/>
      <c r="D28" s="72"/>
      <c r="E28" s="72"/>
      <c r="F28" s="72"/>
      <c r="G28" s="72"/>
      <c r="H28" s="72"/>
      <c r="I28" s="72"/>
      <c r="J28" s="72"/>
      <c r="K28" s="82"/>
      <c r="L28" s="82"/>
      <c r="M28" s="82"/>
      <c r="N28" s="72"/>
      <c r="O28" s="72"/>
      <c r="P28" s="72"/>
      <c r="Q28" s="72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72"/>
      <c r="AJ28" s="72"/>
      <c r="AK28" s="69"/>
      <c r="AL28" s="69"/>
      <c r="AM28" s="69"/>
      <c r="AN28" s="69"/>
      <c r="AO28" s="69"/>
      <c r="AP28" s="18"/>
    </row>
    <row r="29" spans="1:42" s="23" customFormat="1" ht="15">
      <c r="A29" s="69"/>
      <c r="B29" s="69"/>
      <c r="C29" s="69"/>
      <c r="D29" s="69"/>
      <c r="E29" s="69"/>
      <c r="F29" s="69"/>
      <c r="G29" s="69"/>
      <c r="H29" s="69"/>
      <c r="I29" s="69"/>
      <c r="J29" s="69"/>
      <c r="K29" s="71"/>
      <c r="L29" s="71"/>
      <c r="M29" s="71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72"/>
      <c r="AJ29" s="72"/>
      <c r="AK29" s="69"/>
      <c r="AL29" s="69"/>
      <c r="AM29" s="69"/>
      <c r="AN29" s="69"/>
      <c r="AO29" s="69"/>
      <c r="AP29" s="18"/>
    </row>
    <row r="30" spans="1:42" s="23" customFormat="1" ht="15">
      <c r="A30" s="69"/>
      <c r="B30" s="69"/>
      <c r="C30" s="69"/>
      <c r="D30" s="69"/>
      <c r="E30" s="69"/>
      <c r="F30" s="69"/>
      <c r="G30" s="69"/>
      <c r="H30" s="69"/>
      <c r="I30" s="69"/>
      <c r="J30" s="69"/>
      <c r="K30" s="71"/>
      <c r="L30" s="71"/>
      <c r="M30" s="71"/>
      <c r="N30" s="71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72"/>
      <c r="AJ30" s="72"/>
      <c r="AK30" s="69"/>
      <c r="AL30" s="69"/>
      <c r="AM30" s="69"/>
      <c r="AN30" s="69"/>
      <c r="AO30" s="69"/>
      <c r="AP30" s="18"/>
    </row>
    <row r="31" spans="1:42" s="23" customFormat="1" ht="15">
      <c r="A31" s="69"/>
      <c r="B31" s="69"/>
      <c r="C31" s="69"/>
      <c r="D31" s="69"/>
      <c r="E31" s="69"/>
      <c r="F31" s="69"/>
      <c r="G31" s="69"/>
      <c r="H31" s="69"/>
      <c r="I31" s="69"/>
      <c r="J31" s="69"/>
      <c r="K31" s="71"/>
      <c r="L31" s="71"/>
      <c r="M31" s="71"/>
      <c r="N31" s="71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72"/>
      <c r="AJ31" s="72"/>
      <c r="AK31" s="69"/>
      <c r="AL31" s="69"/>
      <c r="AM31" s="69"/>
      <c r="AN31" s="69"/>
      <c r="AO31" s="69"/>
      <c r="AP31" s="18"/>
    </row>
    <row r="32" spans="1:42" s="23" customFormat="1" ht="15">
      <c r="A32" s="69"/>
      <c r="B32" s="69"/>
      <c r="C32" s="69"/>
      <c r="D32" s="69"/>
      <c r="E32" s="69"/>
      <c r="F32" s="69"/>
      <c r="G32" s="69"/>
      <c r="H32" s="69"/>
      <c r="I32" s="69"/>
      <c r="J32" s="69"/>
      <c r="K32" s="71"/>
      <c r="L32" s="71"/>
      <c r="M32" s="71"/>
      <c r="N32" s="71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72"/>
      <c r="AJ32" s="72"/>
      <c r="AK32" s="69"/>
      <c r="AL32" s="69"/>
      <c r="AM32" s="69"/>
      <c r="AN32" s="69"/>
      <c r="AO32" s="69"/>
      <c r="AP32" s="18"/>
    </row>
    <row r="33" spans="1:42" s="23" customFormat="1" ht="15">
      <c r="A33" s="69"/>
      <c r="B33" s="69"/>
      <c r="C33" s="69"/>
      <c r="D33" s="69"/>
      <c r="E33" s="69"/>
      <c r="F33" s="69"/>
      <c r="G33" s="69"/>
      <c r="H33" s="69"/>
      <c r="I33" s="69"/>
      <c r="J33" s="69"/>
      <c r="K33" s="71"/>
      <c r="L33" s="71"/>
      <c r="M33" s="71"/>
      <c r="N33" s="71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72"/>
      <c r="AJ33" s="72"/>
      <c r="AK33" s="69"/>
      <c r="AL33" s="69"/>
      <c r="AM33" s="69"/>
      <c r="AN33" s="69"/>
      <c r="AO33" s="69"/>
      <c r="AP33" s="18"/>
    </row>
    <row r="34" spans="1:42" s="23" customFormat="1" ht="11.25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31"/>
      <c r="L34" s="31"/>
      <c r="M34" s="31"/>
      <c r="N34" s="31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30"/>
      <c r="AJ34" s="30"/>
      <c r="AK34" s="18"/>
      <c r="AL34" s="18"/>
      <c r="AM34" s="18"/>
      <c r="AN34" s="18"/>
      <c r="AO34" s="18"/>
      <c r="AP34" s="18"/>
    </row>
    <row r="35" spans="1:42" s="23" customFormat="1" ht="11.25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31"/>
      <c r="L35" s="31"/>
      <c r="M35" s="31"/>
      <c r="N35" s="31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30"/>
      <c r="AJ35" s="30"/>
      <c r="AK35" s="18"/>
      <c r="AL35" s="18"/>
      <c r="AM35" s="18"/>
      <c r="AN35" s="18"/>
      <c r="AO35" s="18"/>
      <c r="AP35" s="18"/>
    </row>
    <row r="36" spans="1:42" s="23" customFormat="1" ht="11.2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31"/>
      <c r="L36" s="31"/>
      <c r="M36" s="31"/>
      <c r="N36" s="31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30"/>
      <c r="AJ36" s="30"/>
      <c r="AK36" s="18"/>
      <c r="AL36" s="18"/>
      <c r="AM36" s="18"/>
      <c r="AN36" s="18"/>
      <c r="AO36" s="18"/>
      <c r="AP36" s="18"/>
    </row>
    <row r="37" spans="1:42" s="23" customFormat="1" ht="11.2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31"/>
      <c r="L37" s="31"/>
      <c r="M37" s="31"/>
      <c r="N37" s="31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30"/>
      <c r="AJ37" s="30"/>
      <c r="AK37" s="18"/>
      <c r="AL37" s="18"/>
      <c r="AM37" s="18"/>
      <c r="AN37" s="18"/>
      <c r="AO37" s="18"/>
      <c r="AP37" s="18"/>
    </row>
    <row r="38" spans="1:42" s="23" customFormat="1" ht="11.2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31"/>
      <c r="L38" s="31"/>
      <c r="M38" s="31"/>
      <c r="N38" s="31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30"/>
      <c r="AJ38" s="30"/>
      <c r="AK38" s="18"/>
      <c r="AL38" s="18"/>
      <c r="AM38" s="18"/>
      <c r="AN38" s="18"/>
      <c r="AO38" s="18"/>
      <c r="AP38" s="18"/>
    </row>
    <row r="39" spans="1:42" s="35" customFormat="1" ht="11.25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3"/>
      <c r="L39" s="33"/>
      <c r="M39" s="33"/>
      <c r="N39" s="31"/>
      <c r="O39" s="32"/>
      <c r="P39" s="32"/>
      <c r="Q39" s="32"/>
      <c r="R39" s="32"/>
      <c r="S39" s="32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32"/>
      <c r="AH39" s="32"/>
      <c r="AI39" s="34"/>
      <c r="AJ39" s="34"/>
      <c r="AK39" s="32"/>
      <c r="AL39" s="32"/>
      <c r="AM39" s="32"/>
      <c r="AN39" s="32"/>
      <c r="AO39" s="32"/>
      <c r="AP39" s="32"/>
    </row>
    <row r="40" spans="1:42" s="35" customFormat="1" ht="11.25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3"/>
      <c r="L40" s="33"/>
      <c r="M40" s="33"/>
      <c r="N40" s="31"/>
      <c r="O40" s="32"/>
      <c r="P40" s="32"/>
      <c r="Q40" s="32"/>
      <c r="R40" s="32"/>
      <c r="S40" s="32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32"/>
      <c r="AH40" s="32"/>
      <c r="AI40" s="34"/>
      <c r="AJ40" s="34"/>
      <c r="AK40" s="32"/>
      <c r="AL40" s="32"/>
      <c r="AM40" s="32"/>
      <c r="AN40" s="32"/>
      <c r="AO40" s="32"/>
      <c r="AP40" s="32"/>
    </row>
    <row r="41" ht="12.75">
      <c r="N41" s="16"/>
    </row>
    <row r="42" ht="12.75">
      <c r="N42" s="16"/>
    </row>
    <row r="43" ht="3" customHeight="1">
      <c r="N43" s="16"/>
    </row>
    <row r="44" ht="12.75">
      <c r="N44" s="16"/>
    </row>
    <row r="45" ht="12.75">
      <c r="N45" s="16"/>
    </row>
    <row r="46" ht="12.75">
      <c r="N46" s="16"/>
    </row>
    <row r="47" ht="12.75">
      <c r="N47" s="16"/>
    </row>
    <row r="48" ht="12.75">
      <c r="N48" s="16"/>
    </row>
    <row r="49" ht="12.75">
      <c r="N49" s="16"/>
    </row>
    <row r="50" ht="12.75">
      <c r="N50" s="16"/>
    </row>
    <row r="51" ht="12.75">
      <c r="N51" s="16"/>
    </row>
    <row r="52" ht="12.75">
      <c r="N52" s="16"/>
    </row>
    <row r="53" ht="12.75">
      <c r="N53" s="16"/>
    </row>
    <row r="54" ht="12.75">
      <c r="N54" s="16"/>
    </row>
    <row r="55" ht="12.75">
      <c r="N55" s="16"/>
    </row>
    <row r="56" ht="12.75">
      <c r="N56" s="16"/>
    </row>
    <row r="57" ht="12.75">
      <c r="N57" s="16"/>
    </row>
    <row r="58" ht="12.75">
      <c r="N58" s="16"/>
    </row>
    <row r="59" ht="12.75">
      <c r="N59" s="16"/>
    </row>
    <row r="60" ht="12.75">
      <c r="N60" s="16"/>
    </row>
    <row r="61" ht="12.75">
      <c r="N61" s="16"/>
    </row>
    <row r="62" ht="12.75">
      <c r="N62" s="16"/>
    </row>
    <row r="63" ht="12.75">
      <c r="N63" s="16"/>
    </row>
    <row r="64" ht="12.75">
      <c r="N64" s="16"/>
    </row>
    <row r="65" ht="12.75">
      <c r="N65" s="16"/>
    </row>
    <row r="66" ht="12.75">
      <c r="N66" s="16"/>
    </row>
    <row r="67" ht="12.75">
      <c r="N67" s="16"/>
    </row>
    <row r="68" ht="12.75">
      <c r="N68" s="16"/>
    </row>
    <row r="69" ht="12.75">
      <c r="N69" s="16"/>
    </row>
    <row r="70" ht="12.75">
      <c r="N70" s="16"/>
    </row>
    <row r="71" ht="12.75">
      <c r="N71" s="16"/>
    </row>
    <row r="72" ht="12.75">
      <c r="N72" s="16"/>
    </row>
    <row r="73" ht="12.75">
      <c r="N73" s="16"/>
    </row>
    <row r="74" ht="12.75">
      <c r="N74" s="16"/>
    </row>
    <row r="75" ht="12.75">
      <c r="N75" s="16"/>
    </row>
    <row r="76" ht="12.75">
      <c r="N76" s="16"/>
    </row>
    <row r="77" ht="12.75">
      <c r="N77" s="16"/>
    </row>
    <row r="78" ht="12.75">
      <c r="N78" s="16"/>
    </row>
    <row r="79" ht="12.75">
      <c r="N79" s="16"/>
    </row>
    <row r="80" ht="12.75">
      <c r="N80" s="16"/>
    </row>
    <row r="81" ht="12.75">
      <c r="N81" s="16"/>
    </row>
    <row r="82" ht="12.75">
      <c r="N82" s="16"/>
    </row>
    <row r="83" ht="12.75">
      <c r="N83" s="16"/>
    </row>
    <row r="84" ht="12.75">
      <c r="N84" s="16"/>
    </row>
    <row r="85" ht="12.75">
      <c r="N85" s="16"/>
    </row>
    <row r="86" ht="12.75">
      <c r="N86" s="16"/>
    </row>
    <row r="87" ht="12.75">
      <c r="N87" s="16"/>
    </row>
    <row r="88" ht="12.75">
      <c r="N88" s="16"/>
    </row>
    <row r="89" ht="12.75">
      <c r="N89" s="16"/>
    </row>
    <row r="90" ht="12.75">
      <c r="N90" s="16"/>
    </row>
    <row r="91" ht="12.75">
      <c r="N91" s="16"/>
    </row>
    <row r="92" ht="12.75">
      <c r="N92" s="16"/>
    </row>
    <row r="93" ht="12.75">
      <c r="N93" s="16"/>
    </row>
    <row r="94" ht="12.75">
      <c r="N94" s="16"/>
    </row>
    <row r="95" ht="12.75">
      <c r="N95" s="16"/>
    </row>
    <row r="96" ht="12.75">
      <c r="N96" s="16"/>
    </row>
    <row r="97" ht="12.75">
      <c r="N97" s="16"/>
    </row>
    <row r="98" ht="12.75">
      <c r="N98" s="16"/>
    </row>
    <row r="99" ht="12.75">
      <c r="N99" s="16"/>
    </row>
    <row r="100" ht="12.75">
      <c r="N100" s="16"/>
    </row>
    <row r="101" ht="12.75">
      <c r="N101" s="16"/>
    </row>
    <row r="102" ht="12.75">
      <c r="N102" s="16"/>
    </row>
    <row r="103" ht="12.75">
      <c r="N103" s="16"/>
    </row>
    <row r="104" ht="12.75">
      <c r="N104" s="16"/>
    </row>
    <row r="105" ht="12.75">
      <c r="N105" s="16"/>
    </row>
    <row r="106" ht="12.75">
      <c r="N106" s="16"/>
    </row>
    <row r="107" ht="12.75">
      <c r="N107" s="16"/>
    </row>
    <row r="108" ht="12.75">
      <c r="N108" s="16"/>
    </row>
    <row r="109" ht="12.75">
      <c r="N109" s="16"/>
    </row>
    <row r="110" ht="12.75">
      <c r="N110" s="16"/>
    </row>
    <row r="111" ht="12.75">
      <c r="N111" s="16"/>
    </row>
    <row r="112" ht="12.75">
      <c r="N112" s="16"/>
    </row>
    <row r="113" ht="12.75">
      <c r="N113" s="16"/>
    </row>
    <row r="114" ht="12.75">
      <c r="N114" s="16"/>
    </row>
    <row r="115" ht="12.75">
      <c r="N115" s="16"/>
    </row>
    <row r="116" ht="12.75">
      <c r="N116" s="16"/>
    </row>
    <row r="117" ht="12.75">
      <c r="N117" s="16"/>
    </row>
    <row r="118" ht="12.75">
      <c r="N118" s="16"/>
    </row>
    <row r="119" ht="12.75">
      <c r="N119" s="16"/>
    </row>
    <row r="120" ht="12.75">
      <c r="N120" s="16"/>
    </row>
    <row r="121" ht="12.75">
      <c r="N121" s="16"/>
    </row>
    <row r="122" ht="12.75">
      <c r="N122" s="16"/>
    </row>
    <row r="123" ht="12.75">
      <c r="N123" s="16"/>
    </row>
    <row r="124" ht="12.75">
      <c r="N124" s="16"/>
    </row>
    <row r="125" ht="12.75">
      <c r="N125" s="16"/>
    </row>
    <row r="126" ht="12.75">
      <c r="N126" s="16"/>
    </row>
    <row r="127" ht="12.75">
      <c r="N127" s="16"/>
    </row>
    <row r="128" ht="12.75">
      <c r="N128" s="16"/>
    </row>
    <row r="129" ht="12.75">
      <c r="N129" s="16"/>
    </row>
    <row r="130" ht="12.75">
      <c r="N130" s="16"/>
    </row>
    <row r="131" ht="12.75">
      <c r="N131" s="16"/>
    </row>
    <row r="132" ht="12.75">
      <c r="N132" s="16"/>
    </row>
    <row r="133" ht="12.75">
      <c r="N133" s="16"/>
    </row>
    <row r="134" ht="12.75">
      <c r="N134" s="16"/>
    </row>
    <row r="135" ht="12.75">
      <c r="N135" s="16"/>
    </row>
    <row r="136" ht="12.75">
      <c r="N136" s="16"/>
    </row>
    <row r="137" ht="12.75">
      <c r="N137" s="16"/>
    </row>
    <row r="138" ht="12.75">
      <c r="N138" s="16"/>
    </row>
    <row r="139" ht="12.75">
      <c r="N139" s="16"/>
    </row>
    <row r="140" ht="12.75">
      <c r="N140" s="16"/>
    </row>
    <row r="141" ht="12.75">
      <c r="N141" s="16"/>
    </row>
    <row r="142" ht="12.75">
      <c r="N142" s="16"/>
    </row>
    <row r="143" ht="12.75">
      <c r="N143" s="16"/>
    </row>
    <row r="144" ht="12.75">
      <c r="N144" s="16"/>
    </row>
    <row r="145" ht="12.75">
      <c r="N145" s="16"/>
    </row>
    <row r="146" ht="12.75">
      <c r="N146" s="16"/>
    </row>
    <row r="147" ht="12.75">
      <c r="N147" s="16"/>
    </row>
    <row r="148" ht="12.75">
      <c r="N148" s="16"/>
    </row>
    <row r="149" ht="12.75">
      <c r="N149" s="16"/>
    </row>
    <row r="150" ht="12.75">
      <c r="N150" s="16"/>
    </row>
    <row r="151" ht="12.75">
      <c r="N151" s="16"/>
    </row>
    <row r="152" ht="12.75">
      <c r="N152" s="16"/>
    </row>
    <row r="153" ht="12.75">
      <c r="N153" s="16"/>
    </row>
    <row r="154" ht="12.75">
      <c r="N154" s="16"/>
    </row>
    <row r="155" ht="12.75">
      <c r="N155" s="16"/>
    </row>
    <row r="156" ht="12.75">
      <c r="N156" s="16"/>
    </row>
    <row r="157" ht="12.75">
      <c r="N157" s="16"/>
    </row>
    <row r="158" ht="12.75">
      <c r="N158" s="16"/>
    </row>
    <row r="159" ht="12.75">
      <c r="N159" s="16"/>
    </row>
    <row r="160" ht="12.75">
      <c r="N160" s="16"/>
    </row>
    <row r="161" ht="12.75">
      <c r="N161" s="16"/>
    </row>
    <row r="162" ht="12.75">
      <c r="N162" s="16"/>
    </row>
    <row r="163" ht="12.75">
      <c r="N163" s="16"/>
    </row>
    <row r="164" ht="12.75">
      <c r="N164" s="16"/>
    </row>
    <row r="165" ht="12.75">
      <c r="N165" s="16"/>
    </row>
    <row r="166" ht="12.75">
      <c r="N166" s="16"/>
    </row>
    <row r="167" ht="12.75">
      <c r="N167" s="16"/>
    </row>
    <row r="168" ht="12.75">
      <c r="N168" s="16"/>
    </row>
    <row r="169" ht="12.75">
      <c r="N169" s="16"/>
    </row>
    <row r="170" ht="12.75">
      <c r="N170" s="16"/>
    </row>
    <row r="171" ht="12.75">
      <c r="N171" s="16"/>
    </row>
  </sheetData>
  <sheetProtection/>
  <mergeCells count="18">
    <mergeCell ref="AI2:AI4"/>
    <mergeCell ref="Y2:AE3"/>
    <mergeCell ref="AF2:AF4"/>
    <mergeCell ref="N1:S1"/>
    <mergeCell ref="S2:S4"/>
    <mergeCell ref="U2:U4"/>
    <mergeCell ref="V2:V4"/>
    <mergeCell ref="T2:T4"/>
    <mergeCell ref="AM6:AO6"/>
    <mergeCell ref="AG2:AG4"/>
    <mergeCell ref="AH2:AH4"/>
    <mergeCell ref="A2:A4"/>
    <mergeCell ref="B2:E3"/>
    <mergeCell ref="F2:R3"/>
    <mergeCell ref="W2:W4"/>
    <mergeCell ref="X2:X4"/>
    <mergeCell ref="AK2:AK4"/>
    <mergeCell ref="AJ2:AJ4"/>
  </mergeCells>
  <printOptions/>
  <pageMargins left="0.15748031496062992" right="0.1968503937007874" top="0.4330708661417323" bottom="0.5511811023622047" header="0.15748031496062992" footer="0.5118110236220472"/>
  <pageSetup horizontalDpi="600" verticalDpi="600" orientation="landscape" paperSize="9" scale="60" r:id="rId1"/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ДСХ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Мокрушина Евгения</dc:creator>
  <cp:keywords/>
  <dc:description/>
  <cp:lastModifiedBy>User</cp:lastModifiedBy>
  <cp:lastPrinted>2020-08-14T05:55:52Z</cp:lastPrinted>
  <dcterms:created xsi:type="dcterms:W3CDTF">2005-11-24T07:11:57Z</dcterms:created>
  <dcterms:modified xsi:type="dcterms:W3CDTF">2020-08-14T10:56:41Z</dcterms:modified>
  <cp:category/>
  <cp:version/>
  <cp:contentType/>
  <cp:contentStatus/>
</cp:coreProperties>
</file>