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<sst xmlns="http://schemas.openxmlformats.org/spreadsheetml/2006/main" count="77" uniqueCount="53">
  <si>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 xml:space="preserve">   </t>
  </si>
  <si>
    <t>Наименование хозяйства</t>
  </si>
  <si>
    <t>Посеяно всего</t>
  </si>
  <si>
    <t xml:space="preserve">в     том     числе </t>
  </si>
  <si>
    <t>Подсев трав         га</t>
  </si>
  <si>
    <t>Убрано, камней, га</t>
  </si>
  <si>
    <t>Внесено минеральных удобрений в рядки при посеве яровых зерновых, га</t>
  </si>
  <si>
    <t>Яровые зерновые и зернобобовые, в т.ч. КФХ</t>
  </si>
  <si>
    <t>Лен, в т.ч. КФХ</t>
  </si>
  <si>
    <t>Картофель в т.ч. КФХ, без ЛПХ</t>
  </si>
  <si>
    <t>Овощи в т.ч. КФХ, без ЛПХ</t>
  </si>
  <si>
    <t>Однолетние травы без озимых на з/корм</t>
  </si>
  <si>
    <t>Многолетние беспокровные травы</t>
  </si>
  <si>
    <t>Кукуруза</t>
  </si>
  <si>
    <t>Рапс</t>
  </si>
  <si>
    <t>подсев многолетних трав</t>
  </si>
  <si>
    <t>Яровые зерновые</t>
  </si>
  <si>
    <t>в том числе</t>
  </si>
  <si>
    <t>Лен</t>
  </si>
  <si>
    <t>Картофель</t>
  </si>
  <si>
    <t>Овощи</t>
  </si>
  <si>
    <t>Однолетние травы</t>
  </si>
  <si>
    <t>Кукуруза/рапс</t>
  </si>
  <si>
    <t>га</t>
  </si>
  <si>
    <t>%  к плану</t>
  </si>
  <si>
    <t>пшеница</t>
  </si>
  <si>
    <t>ячмень</t>
  </si>
  <si>
    <t>овес</t>
  </si>
  <si>
    <t>з/ боб</t>
  </si>
  <si>
    <t>% к плану</t>
  </si>
  <si>
    <t>%   к плану</t>
  </si>
  <si>
    <t>И Т О Г О:</t>
  </si>
  <si>
    <t>было на текущую дату в прошлом году</t>
  </si>
  <si>
    <t>(+,-) к прошлому году году</t>
  </si>
  <si>
    <t>Планы посева на  2020 год</t>
  </si>
  <si>
    <t>Ход   весенних полевых   работ  Никольский район</t>
  </si>
  <si>
    <t>ЗАО "АФ им.Павлова"</t>
  </si>
  <si>
    <t>ЗАО "АФ им. Павлова"</t>
  </si>
  <si>
    <t>Планы: 2020 г. Всего</t>
  </si>
  <si>
    <t>ООО "Родина"</t>
  </si>
  <si>
    <t>ООО "Сельхозпродукт"</t>
  </si>
  <si>
    <t>КФХ Щукина В.Е.</t>
  </si>
  <si>
    <t>КФХ Нестеровой Л.В.</t>
  </si>
  <si>
    <t>КХ Корепиина В.В.</t>
  </si>
  <si>
    <t>КХ Корепина В.В.</t>
  </si>
  <si>
    <t>КФХ Жиганова А.М.</t>
  </si>
  <si>
    <t>КФХ Шилова П.А.</t>
  </si>
  <si>
    <t>КФХ Северные Увалы</t>
  </si>
  <si>
    <t>КФХ Куваева М.Л.</t>
  </si>
  <si>
    <t>КФХ Пшеничникова Е.А.</t>
  </si>
  <si>
    <t>КФХ Жеребцова А.Л.</t>
  </si>
  <si>
    <t>КФХ Смирнова Н.Н.</t>
  </si>
  <si>
    <t>На  09.06.2020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</si>
</sst>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9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/>
    </xf>
    <xf numFmtId="172" fontId="5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4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wrapText="1"/>
      <protection/>
    </xf>
    <xf numFmtId="1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wrapText="1"/>
      <protection locked="0"/>
    </xf>
    <xf numFmtId="172" fontId="5" fillId="0" borderId="16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wrapText="1"/>
      <protection/>
    </xf>
    <xf numFmtId="0" fontId="9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0.00390625" style="1" customWidth="1"/>
    <col min="2" max="2" width="7.75390625" style="2" customWidth="1"/>
    <col min="3" max="3" width="6.375" style="1" customWidth="1"/>
    <col min="4" max="4" width="7.125" style="2" customWidth="1"/>
    <col min="5" max="5" width="7.125" style="1" customWidth="1"/>
    <col min="6" max="6" width="7.625" style="1" customWidth="1"/>
    <col min="7" max="7" width="6.875" style="1" customWidth="1"/>
    <col min="8" max="8" width="6.625" style="1" customWidth="1"/>
    <col min="9" max="9" width="5.00390625" style="1" customWidth="1"/>
    <col min="10" max="10" width="6.625" style="1" customWidth="1"/>
    <col min="11" max="11" width="5.75390625" style="1" customWidth="1"/>
    <col min="12" max="12" width="6.75390625" style="1" customWidth="1"/>
    <col min="13" max="13" width="6.125" style="1" customWidth="1"/>
    <col min="14" max="14" width="5.125" style="1" customWidth="1"/>
    <col min="15" max="15" width="5.375" style="1" customWidth="1"/>
    <col min="16" max="16" width="4.75390625" style="1" customWidth="1"/>
    <col min="17" max="17" width="6.125" style="1" customWidth="1"/>
    <col min="18" max="18" width="6.25390625" style="1" customWidth="1"/>
    <col min="19" max="19" width="7.00390625" style="1" customWidth="1"/>
    <col min="20" max="20" width="6.625" style="1" customWidth="1"/>
    <col min="21" max="22" width="7.00390625" style="1" customWidth="1"/>
    <col min="23" max="23" width="9.875" style="1" customWidth="1"/>
    <col min="24" max="24" width="21.625" style="1" customWidth="1"/>
    <col min="25" max="25" width="9.75390625" style="3" customWidth="1"/>
    <col min="26" max="26" width="9.375" style="4" customWidth="1"/>
    <col min="27" max="27" width="8.125" style="3" customWidth="1"/>
    <col min="28" max="28" width="10.00390625" style="3" customWidth="1"/>
    <col min="29" max="29" width="7.00390625" style="3" customWidth="1"/>
    <col min="30" max="30" width="8.875" style="3" customWidth="1"/>
    <col min="31" max="31" width="7.625" style="3" customWidth="1"/>
    <col min="32" max="33" width="6.75390625" style="3" customWidth="1"/>
    <col min="34" max="34" width="8.625" style="3" customWidth="1"/>
    <col min="35" max="35" width="9.00390625" style="5" hidden="1" customWidth="1"/>
    <col min="36" max="36" width="7.875" style="0" hidden="1" customWidth="1"/>
    <col min="37" max="37" width="8.00390625" style="0" customWidth="1"/>
    <col min="38" max="39" width="5.625" style="0" customWidth="1"/>
    <col min="40" max="40" width="7.375" style="0" customWidth="1"/>
    <col min="41" max="41" width="5.375" style="0" customWidth="1"/>
    <col min="42" max="43" width="5.125" style="0" customWidth="1"/>
    <col min="44" max="44" width="5.625" style="0" customWidth="1"/>
    <col min="45" max="45" width="7.375" style="0" customWidth="1"/>
    <col min="46" max="46" width="7.875" style="0" customWidth="1"/>
    <col min="47" max="47" width="6.625" style="0" customWidth="1"/>
    <col min="48" max="48" width="6.25390625" style="0" customWidth="1"/>
    <col min="49" max="49" width="6.375" style="0" customWidth="1"/>
    <col min="50" max="50" width="8.25390625" style="0" customWidth="1"/>
    <col min="51" max="51" width="10.125" style="0" customWidth="1"/>
    <col min="52" max="52" width="9.25390625" style="0" customWidth="1"/>
    <col min="53" max="53" width="6.625" style="0" customWidth="1"/>
    <col min="54" max="54" width="13.75390625" style="0" customWidth="1"/>
  </cols>
  <sheetData>
    <row r="1" spans="1:54" ht="27" customHeight="1">
      <c r="A1" s="6"/>
      <c r="B1" s="84" t="s">
        <v>35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1"/>
      <c r="Q1" s="81"/>
      <c r="R1" s="81"/>
      <c r="S1" s="81"/>
      <c r="T1" s="81"/>
      <c r="U1" s="81"/>
      <c r="V1" s="81"/>
      <c r="W1" s="7"/>
      <c r="X1" s="6"/>
      <c r="Y1" s="8"/>
      <c r="Z1" s="9"/>
      <c r="AA1" s="8"/>
      <c r="AB1" s="8"/>
      <c r="AC1" s="8"/>
      <c r="AD1" s="8"/>
      <c r="AE1" s="8"/>
      <c r="AF1" s="8"/>
      <c r="AG1" s="8"/>
      <c r="AH1" s="8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9.5" customHeight="1">
      <c r="A2" s="6"/>
      <c r="B2" s="12"/>
      <c r="C2" s="13" t="s">
        <v>0</v>
      </c>
      <c r="D2" s="14"/>
      <c r="E2" s="15"/>
      <c r="F2" s="15"/>
      <c r="G2" s="82" t="s">
        <v>52</v>
      </c>
      <c r="H2" s="82"/>
      <c r="I2" s="82"/>
      <c r="J2" s="82"/>
      <c r="K2" s="82"/>
      <c r="L2" s="82"/>
      <c r="M2" s="82"/>
      <c r="N2" s="16"/>
      <c r="O2" s="17"/>
      <c r="P2" s="81"/>
      <c r="Q2" s="81"/>
      <c r="R2" s="81"/>
      <c r="S2" s="81"/>
      <c r="T2" s="81"/>
      <c r="U2" s="81"/>
      <c r="V2" s="81"/>
      <c r="W2" s="7"/>
      <c r="X2" s="83" t="s">
        <v>34</v>
      </c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 customHeight="1">
      <c r="A3" s="73" t="s">
        <v>1</v>
      </c>
      <c r="B3" s="73" t="s">
        <v>2</v>
      </c>
      <c r="C3" s="73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73" t="s">
        <v>4</v>
      </c>
      <c r="V3" s="73" t="s">
        <v>5</v>
      </c>
      <c r="W3" s="74" t="s">
        <v>6</v>
      </c>
      <c r="X3" s="75" t="s">
        <v>1</v>
      </c>
      <c r="Y3" s="72" t="s">
        <v>38</v>
      </c>
      <c r="Z3" s="72" t="s">
        <v>7</v>
      </c>
      <c r="AA3" s="72" t="s">
        <v>8</v>
      </c>
      <c r="AB3" s="72" t="s">
        <v>9</v>
      </c>
      <c r="AC3" s="72" t="s">
        <v>10</v>
      </c>
      <c r="AD3" s="72" t="s">
        <v>11</v>
      </c>
      <c r="AE3" s="72" t="s">
        <v>12</v>
      </c>
      <c r="AF3" s="72" t="s">
        <v>13</v>
      </c>
      <c r="AG3" s="72" t="s">
        <v>14</v>
      </c>
      <c r="AH3" s="72" t="s">
        <v>15</v>
      </c>
      <c r="AI3" s="10"/>
      <c r="AJ3" s="11"/>
      <c r="AK3" s="11"/>
      <c r="AL3" s="11"/>
      <c r="AM3" s="11"/>
      <c r="AN3" s="11"/>
      <c r="AO3" s="11"/>
      <c r="AP3" s="11"/>
      <c r="AQ3" s="11"/>
      <c r="AR3" s="11"/>
      <c r="AS3" s="18"/>
      <c r="AT3" s="77"/>
      <c r="AU3" s="77"/>
      <c r="AV3" s="77"/>
      <c r="AW3" s="18"/>
      <c r="AX3" s="18"/>
      <c r="AY3" s="18"/>
      <c r="AZ3" s="18"/>
      <c r="BA3" s="18"/>
      <c r="BB3" s="18"/>
    </row>
    <row r="4" spans="1:54" s="21" customFormat="1" ht="33.75" customHeight="1">
      <c r="A4" s="73"/>
      <c r="B4" s="73"/>
      <c r="C4" s="73"/>
      <c r="D4" s="79" t="s">
        <v>16</v>
      </c>
      <c r="E4" s="79"/>
      <c r="F4" s="73" t="s">
        <v>17</v>
      </c>
      <c r="G4" s="73"/>
      <c r="H4" s="73"/>
      <c r="I4" s="73"/>
      <c r="J4" s="76" t="s">
        <v>18</v>
      </c>
      <c r="K4" s="76"/>
      <c r="L4" s="79" t="s">
        <v>19</v>
      </c>
      <c r="M4" s="79"/>
      <c r="N4" s="79" t="s">
        <v>20</v>
      </c>
      <c r="O4" s="79"/>
      <c r="P4" s="73" t="s">
        <v>21</v>
      </c>
      <c r="Q4" s="73"/>
      <c r="R4" s="72" t="s">
        <v>12</v>
      </c>
      <c r="S4" s="72"/>
      <c r="T4" s="20" t="s">
        <v>22</v>
      </c>
      <c r="U4" s="73"/>
      <c r="V4" s="73"/>
      <c r="W4" s="74"/>
      <c r="X4" s="75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8"/>
      <c r="AJ4" s="78"/>
      <c r="AK4" s="77"/>
      <c r="AL4" s="77"/>
      <c r="AM4" s="77"/>
      <c r="AN4" s="77"/>
      <c r="AO4" s="77"/>
      <c r="AP4" s="77"/>
      <c r="AQ4" s="77"/>
      <c r="AR4" s="19"/>
      <c r="AS4" s="77"/>
      <c r="AT4" s="77"/>
      <c r="AU4" s="77"/>
      <c r="AV4" s="77"/>
      <c r="AW4" s="77"/>
      <c r="AX4" s="77"/>
      <c r="AY4" s="77"/>
      <c r="AZ4" s="77"/>
      <c r="BA4" s="77"/>
      <c r="BB4" s="19"/>
    </row>
    <row r="5" spans="1:54" s="30" customFormat="1" ht="27.75" customHeight="1">
      <c r="A5" s="79"/>
      <c r="B5" s="22" t="s">
        <v>23</v>
      </c>
      <c r="C5" s="23" t="s">
        <v>24</v>
      </c>
      <c r="D5" s="24" t="s">
        <v>23</v>
      </c>
      <c r="E5" s="25" t="s">
        <v>24</v>
      </c>
      <c r="F5" s="26" t="s">
        <v>25</v>
      </c>
      <c r="G5" s="26" t="s">
        <v>26</v>
      </c>
      <c r="H5" s="23" t="s">
        <v>27</v>
      </c>
      <c r="I5" s="23" t="s">
        <v>28</v>
      </c>
      <c r="J5" s="27" t="s">
        <v>23</v>
      </c>
      <c r="K5" s="28" t="s">
        <v>29</v>
      </c>
      <c r="L5" s="28" t="s">
        <v>23</v>
      </c>
      <c r="M5" s="28" t="s">
        <v>29</v>
      </c>
      <c r="N5" s="28" t="s">
        <v>23</v>
      </c>
      <c r="O5" s="28" t="s">
        <v>29</v>
      </c>
      <c r="P5" s="28" t="s">
        <v>23</v>
      </c>
      <c r="Q5" s="28" t="s">
        <v>29</v>
      </c>
      <c r="R5" s="28" t="s">
        <v>23</v>
      </c>
      <c r="S5" s="28" t="s">
        <v>30</v>
      </c>
      <c r="T5" s="28" t="s">
        <v>23</v>
      </c>
      <c r="U5" s="73"/>
      <c r="V5" s="73"/>
      <c r="W5" s="74"/>
      <c r="X5" s="76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29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43" customFormat="1" ht="12.75">
      <c r="A6" s="71" t="s">
        <v>36</v>
      </c>
      <c r="B6" s="69">
        <f>F6+G6+H6+I6+J6+L6+N6+P6</f>
        <v>1885</v>
      </c>
      <c r="C6" s="31">
        <f>B6/Y6*100</f>
        <v>89.76190476190476</v>
      </c>
      <c r="D6" s="32">
        <f aca="true" t="shared" si="0" ref="D6:D15">F6+G6+H6</f>
        <v>1885</v>
      </c>
      <c r="E6" s="31">
        <f aca="true" t="shared" si="1" ref="E6:E26">D6/Z6*100</f>
        <v>89.76190476190476</v>
      </c>
      <c r="F6" s="33"/>
      <c r="G6" s="33">
        <v>1600</v>
      </c>
      <c r="H6" s="33">
        <v>285</v>
      </c>
      <c r="I6" s="34"/>
      <c r="J6" s="35"/>
      <c r="K6" s="31" t="e">
        <f aca="true" t="shared" si="2" ref="K6:K26">J6/AA6*100</f>
        <v>#DIV/0!</v>
      </c>
      <c r="L6" s="36"/>
      <c r="M6" s="31" t="e">
        <f aca="true" t="shared" si="3" ref="M6:M26">L6/AB6*100</f>
        <v>#DIV/0!</v>
      </c>
      <c r="N6" s="37"/>
      <c r="O6" s="31" t="e">
        <f aca="true" t="shared" si="4" ref="O6:O26">N6/AC6*100</f>
        <v>#DIV/0!</v>
      </c>
      <c r="P6" s="36"/>
      <c r="Q6" s="31" t="e">
        <f aca="true" t="shared" si="5" ref="Q6:Q26">P6/AD6*100</f>
        <v>#DIV/0!</v>
      </c>
      <c r="R6" s="36"/>
      <c r="S6" s="31" t="e">
        <f aca="true" t="shared" si="6" ref="S6:S26">R6/AE6*100</f>
        <v>#DIV/0!</v>
      </c>
      <c r="T6" s="31"/>
      <c r="U6" s="36">
        <v>770</v>
      </c>
      <c r="V6" s="36">
        <v>100</v>
      </c>
      <c r="W6" s="65">
        <v>1885</v>
      </c>
      <c r="X6" s="71" t="s">
        <v>37</v>
      </c>
      <c r="Y6" s="66">
        <v>2100</v>
      </c>
      <c r="Z6" s="36">
        <v>2100</v>
      </c>
      <c r="AA6" s="35"/>
      <c r="AB6" s="36"/>
      <c r="AC6" s="36"/>
      <c r="AD6" s="36"/>
      <c r="AE6" s="36"/>
      <c r="AF6" s="36"/>
      <c r="AG6" s="36"/>
      <c r="AH6" s="36">
        <v>770</v>
      </c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40"/>
      <c r="AW6" s="40"/>
      <c r="AX6" s="40"/>
      <c r="AY6" s="40"/>
      <c r="AZ6" s="40"/>
      <c r="BA6" s="41"/>
      <c r="BB6" s="42"/>
    </row>
    <row r="7" spans="1:54" s="43" customFormat="1" ht="12.75">
      <c r="A7" s="71" t="s">
        <v>39</v>
      </c>
      <c r="B7" s="69">
        <f>F7+G7+H7+I7+J7+L7+N7+P7+R7</f>
        <v>60</v>
      </c>
      <c r="C7" s="31">
        <f>B7/Y7*100</f>
        <v>100</v>
      </c>
      <c r="D7" s="32">
        <f t="shared" si="0"/>
        <v>60</v>
      </c>
      <c r="E7" s="31">
        <f t="shared" si="1"/>
        <v>100</v>
      </c>
      <c r="F7" s="31"/>
      <c r="G7" s="31"/>
      <c r="H7" s="31">
        <v>60</v>
      </c>
      <c r="I7" s="31"/>
      <c r="J7" s="35"/>
      <c r="K7" s="31" t="e">
        <f t="shared" si="2"/>
        <v>#DIV/0!</v>
      </c>
      <c r="L7" s="36"/>
      <c r="M7" s="31" t="e">
        <f t="shared" si="3"/>
        <v>#DIV/0!</v>
      </c>
      <c r="N7" s="44"/>
      <c r="O7" s="31" t="e">
        <f t="shared" si="4"/>
        <v>#DIV/0!</v>
      </c>
      <c r="P7" s="36"/>
      <c r="Q7" s="31" t="e">
        <f t="shared" si="5"/>
        <v>#DIV/0!</v>
      </c>
      <c r="R7" s="36"/>
      <c r="S7" s="31" t="e">
        <f t="shared" si="6"/>
        <v>#DIV/0!</v>
      </c>
      <c r="T7" s="31"/>
      <c r="U7" s="36"/>
      <c r="V7" s="36"/>
      <c r="W7" s="65"/>
      <c r="X7" s="71" t="s">
        <v>39</v>
      </c>
      <c r="Y7" s="66">
        <v>60</v>
      </c>
      <c r="Z7" s="36">
        <v>60</v>
      </c>
      <c r="AA7" s="35"/>
      <c r="AB7" s="36"/>
      <c r="AC7" s="36"/>
      <c r="AD7" s="36"/>
      <c r="AE7" s="36"/>
      <c r="AF7" s="36"/>
      <c r="AG7" s="36"/>
      <c r="AH7" s="36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40"/>
      <c r="AV7" s="40"/>
      <c r="AW7" s="40"/>
      <c r="AX7" s="40"/>
      <c r="AY7" s="40"/>
      <c r="AZ7" s="40"/>
      <c r="BA7" s="41"/>
      <c r="BB7" s="42"/>
    </row>
    <row r="8" spans="1:54" s="43" customFormat="1" ht="12.75">
      <c r="A8" s="71" t="s">
        <v>40</v>
      </c>
      <c r="B8" s="69">
        <f>F8+G8+H8+I8+J8+L8+N8+P8+R8</f>
        <v>55</v>
      </c>
      <c r="C8" s="31">
        <f>B8/Y8*100</f>
        <v>100</v>
      </c>
      <c r="D8" s="32">
        <f t="shared" si="0"/>
        <v>55</v>
      </c>
      <c r="E8" s="31">
        <f t="shared" si="1"/>
        <v>100</v>
      </c>
      <c r="F8" s="31"/>
      <c r="G8" s="31"/>
      <c r="H8" s="31">
        <v>55</v>
      </c>
      <c r="I8" s="31"/>
      <c r="J8" s="35"/>
      <c r="K8" s="31" t="e">
        <f t="shared" si="2"/>
        <v>#DIV/0!</v>
      </c>
      <c r="L8" s="36"/>
      <c r="M8" s="31" t="e">
        <f t="shared" si="3"/>
        <v>#DIV/0!</v>
      </c>
      <c r="N8" s="44"/>
      <c r="O8" s="31" t="e">
        <f t="shared" si="4"/>
        <v>#DIV/0!</v>
      </c>
      <c r="P8" s="36"/>
      <c r="Q8" s="31" t="e">
        <f t="shared" si="5"/>
        <v>#DIV/0!</v>
      </c>
      <c r="R8" s="36"/>
      <c r="S8" s="31" t="e">
        <f t="shared" si="6"/>
        <v>#DIV/0!</v>
      </c>
      <c r="T8" s="31"/>
      <c r="U8" s="36"/>
      <c r="V8" s="36"/>
      <c r="W8" s="65"/>
      <c r="X8" s="71" t="s">
        <v>40</v>
      </c>
      <c r="Y8" s="66">
        <v>55</v>
      </c>
      <c r="Z8" s="36">
        <v>55</v>
      </c>
      <c r="AA8" s="35"/>
      <c r="AB8" s="36"/>
      <c r="AC8" s="36"/>
      <c r="AD8" s="36"/>
      <c r="AE8" s="36"/>
      <c r="AF8" s="36"/>
      <c r="AG8" s="36"/>
      <c r="AH8" s="36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0"/>
      <c r="AV8" s="40"/>
      <c r="AW8" s="40"/>
      <c r="AX8" s="40"/>
      <c r="AY8" s="40"/>
      <c r="AZ8" s="40"/>
      <c r="BA8" s="41"/>
      <c r="BB8" s="42"/>
    </row>
    <row r="9" spans="1:54" s="43" customFormat="1" ht="12.75">
      <c r="A9" s="71" t="s">
        <v>41</v>
      </c>
      <c r="B9" s="69">
        <f>F9+G9+H9+I9+J9+L9+N9+P9+R9+T9</f>
        <v>120</v>
      </c>
      <c r="C9" s="31">
        <f aca="true" t="shared" si="7" ref="C9:C19">B9/Y9*100</f>
        <v>92.3076923076923</v>
      </c>
      <c r="D9" s="32">
        <f t="shared" si="0"/>
        <v>120</v>
      </c>
      <c r="E9" s="31">
        <f t="shared" si="1"/>
        <v>92.3076923076923</v>
      </c>
      <c r="F9" s="31"/>
      <c r="G9" s="31"/>
      <c r="H9" s="31">
        <v>120</v>
      </c>
      <c r="I9" s="31"/>
      <c r="J9" s="35"/>
      <c r="K9" s="31" t="e">
        <f t="shared" si="2"/>
        <v>#DIV/0!</v>
      </c>
      <c r="L9" s="36"/>
      <c r="M9" s="31" t="e">
        <f t="shared" si="3"/>
        <v>#DIV/0!</v>
      </c>
      <c r="N9" s="44"/>
      <c r="O9" s="31" t="e">
        <f t="shared" si="4"/>
        <v>#DIV/0!</v>
      </c>
      <c r="P9" s="36"/>
      <c r="Q9" s="31" t="e">
        <f t="shared" si="5"/>
        <v>#DIV/0!</v>
      </c>
      <c r="R9" s="36"/>
      <c r="S9" s="31" t="e">
        <f t="shared" si="6"/>
        <v>#DIV/0!</v>
      </c>
      <c r="T9" s="31"/>
      <c r="U9" s="36">
        <v>90</v>
      </c>
      <c r="V9" s="36"/>
      <c r="W9" s="65"/>
      <c r="X9" s="71" t="s">
        <v>41</v>
      </c>
      <c r="Y9" s="66">
        <v>130</v>
      </c>
      <c r="Z9" s="36">
        <v>130</v>
      </c>
      <c r="AA9" s="35"/>
      <c r="AB9" s="36"/>
      <c r="AC9" s="36"/>
      <c r="AD9" s="36"/>
      <c r="AE9" s="36"/>
      <c r="AF9" s="36"/>
      <c r="AG9" s="36"/>
      <c r="AH9" s="36">
        <v>80</v>
      </c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V9" s="40"/>
      <c r="AW9" s="40"/>
      <c r="AX9" s="40"/>
      <c r="AY9" s="40"/>
      <c r="AZ9" s="40"/>
      <c r="BA9" s="41"/>
      <c r="BB9" s="42"/>
    </row>
    <row r="10" spans="1:54" s="43" customFormat="1" ht="12.75">
      <c r="A10" s="71" t="s">
        <v>42</v>
      </c>
      <c r="B10" s="69">
        <f>F10+G10+H10+I10+J10+L10+N10+P10+R10</f>
        <v>110</v>
      </c>
      <c r="C10" s="31">
        <f t="shared" si="7"/>
        <v>110.00000000000001</v>
      </c>
      <c r="D10" s="32">
        <f t="shared" si="0"/>
        <v>110</v>
      </c>
      <c r="E10" s="31">
        <f t="shared" si="1"/>
        <v>110.00000000000001</v>
      </c>
      <c r="F10" s="31"/>
      <c r="G10" s="31"/>
      <c r="H10" s="31">
        <v>110</v>
      </c>
      <c r="I10" s="31"/>
      <c r="J10" s="35"/>
      <c r="K10" s="31" t="e">
        <f t="shared" si="2"/>
        <v>#DIV/0!</v>
      </c>
      <c r="L10" s="36"/>
      <c r="M10" s="31" t="e">
        <f t="shared" si="3"/>
        <v>#DIV/0!</v>
      </c>
      <c r="N10" s="44"/>
      <c r="O10" s="31" t="e">
        <f t="shared" si="4"/>
        <v>#DIV/0!</v>
      </c>
      <c r="P10" s="36"/>
      <c r="Q10" s="31" t="e">
        <f t="shared" si="5"/>
        <v>#DIV/0!</v>
      </c>
      <c r="R10" s="36"/>
      <c r="S10" s="31" t="e">
        <f t="shared" si="6"/>
        <v>#DIV/0!</v>
      </c>
      <c r="T10" s="31"/>
      <c r="U10" s="36">
        <v>110</v>
      </c>
      <c r="V10" s="36"/>
      <c r="W10" s="65"/>
      <c r="X10" s="71" t="s">
        <v>42</v>
      </c>
      <c r="Y10" s="66">
        <v>100</v>
      </c>
      <c r="Z10" s="36">
        <v>100</v>
      </c>
      <c r="AA10" s="35"/>
      <c r="AB10" s="36"/>
      <c r="AC10" s="36"/>
      <c r="AD10" s="36"/>
      <c r="AE10" s="36"/>
      <c r="AF10" s="36"/>
      <c r="AG10" s="36"/>
      <c r="AH10" s="36">
        <v>100</v>
      </c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V10" s="40"/>
      <c r="AW10" s="40"/>
      <c r="AX10" s="40"/>
      <c r="AY10" s="40"/>
      <c r="AZ10" s="40"/>
      <c r="BA10" s="41"/>
      <c r="BB10" s="42"/>
    </row>
    <row r="11" spans="1:54" s="43" customFormat="1" ht="12.75">
      <c r="A11" s="71" t="s">
        <v>43</v>
      </c>
      <c r="B11" s="69">
        <f>F11+G11+H11+I11+J11+L11+N11+P11+R11</f>
        <v>50</v>
      </c>
      <c r="C11" s="31">
        <f t="shared" si="7"/>
        <v>100</v>
      </c>
      <c r="D11" s="32">
        <f t="shared" si="0"/>
        <v>50</v>
      </c>
      <c r="E11" s="31">
        <f t="shared" si="1"/>
        <v>100</v>
      </c>
      <c r="F11" s="31"/>
      <c r="G11" s="31"/>
      <c r="H11" s="31">
        <v>50</v>
      </c>
      <c r="I11" s="31"/>
      <c r="J11" s="35"/>
      <c r="K11" s="31" t="e">
        <f t="shared" si="2"/>
        <v>#DIV/0!</v>
      </c>
      <c r="L11" s="36"/>
      <c r="M11" s="31" t="e">
        <f t="shared" si="3"/>
        <v>#DIV/0!</v>
      </c>
      <c r="N11" s="44"/>
      <c r="O11" s="31" t="e">
        <f t="shared" si="4"/>
        <v>#DIV/0!</v>
      </c>
      <c r="P11" s="36"/>
      <c r="Q11" s="31" t="e">
        <f t="shared" si="5"/>
        <v>#DIV/0!</v>
      </c>
      <c r="R11" s="36"/>
      <c r="S11" s="31" t="e">
        <f t="shared" si="6"/>
        <v>#DIV/0!</v>
      </c>
      <c r="T11" s="31"/>
      <c r="U11" s="36"/>
      <c r="V11" s="36"/>
      <c r="W11" s="65"/>
      <c r="X11" s="71" t="s">
        <v>44</v>
      </c>
      <c r="Y11" s="66">
        <v>50</v>
      </c>
      <c r="Z11" s="36">
        <v>50</v>
      </c>
      <c r="AA11" s="35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40"/>
      <c r="AV11" s="40"/>
      <c r="AW11" s="40"/>
      <c r="AX11" s="40"/>
      <c r="AY11" s="40"/>
      <c r="AZ11" s="40"/>
      <c r="BA11" s="41"/>
      <c r="BB11" s="42"/>
    </row>
    <row r="12" spans="1:54" s="43" customFormat="1" ht="12.75">
      <c r="A12" s="71" t="s">
        <v>45</v>
      </c>
      <c r="B12" s="69">
        <f>F12+G12+H12+I12+J12+L12+N12+P12+R12+T12</f>
        <v>35</v>
      </c>
      <c r="C12" s="31">
        <f t="shared" si="7"/>
        <v>100</v>
      </c>
      <c r="D12" s="32">
        <f t="shared" si="0"/>
        <v>35</v>
      </c>
      <c r="E12" s="31">
        <f t="shared" si="1"/>
        <v>100</v>
      </c>
      <c r="F12" s="31"/>
      <c r="G12" s="31"/>
      <c r="H12" s="31">
        <v>35</v>
      </c>
      <c r="I12" s="31"/>
      <c r="J12" s="35"/>
      <c r="K12" s="31" t="e">
        <f t="shared" si="2"/>
        <v>#DIV/0!</v>
      </c>
      <c r="L12" s="36"/>
      <c r="M12" s="31" t="e">
        <f t="shared" si="3"/>
        <v>#DIV/0!</v>
      </c>
      <c r="N12" s="44"/>
      <c r="O12" s="31" t="e">
        <f t="shared" si="4"/>
        <v>#DIV/0!</v>
      </c>
      <c r="P12" s="36"/>
      <c r="Q12" s="31" t="e">
        <f t="shared" si="5"/>
        <v>#DIV/0!</v>
      </c>
      <c r="R12" s="36"/>
      <c r="S12" s="31" t="e">
        <f t="shared" si="6"/>
        <v>#DIV/0!</v>
      </c>
      <c r="T12" s="31"/>
      <c r="U12" s="36"/>
      <c r="V12" s="36"/>
      <c r="W12" s="65"/>
      <c r="X12" s="71" t="s">
        <v>45</v>
      </c>
      <c r="Y12" s="66">
        <v>35</v>
      </c>
      <c r="Z12" s="36">
        <v>35</v>
      </c>
      <c r="AA12" s="35"/>
      <c r="AB12" s="36"/>
      <c r="AC12" s="36"/>
      <c r="AD12" s="36"/>
      <c r="AE12" s="36"/>
      <c r="AF12" s="36"/>
      <c r="AG12" s="36"/>
      <c r="AH12" s="36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0"/>
      <c r="AV12" s="40"/>
      <c r="AW12" s="40"/>
      <c r="AX12" s="40"/>
      <c r="AY12" s="40"/>
      <c r="AZ12" s="40"/>
      <c r="BA12" s="41"/>
      <c r="BB12" s="42"/>
    </row>
    <row r="13" spans="1:54" s="43" customFormat="1" ht="12.75">
      <c r="A13" s="71" t="s">
        <v>46</v>
      </c>
      <c r="B13" s="69">
        <f>F13+G13+H13+I13+J13+L13+N13+P13+R13</f>
        <v>40</v>
      </c>
      <c r="C13" s="31">
        <f t="shared" si="7"/>
        <v>133.33333333333331</v>
      </c>
      <c r="D13" s="32">
        <f t="shared" si="0"/>
        <v>40</v>
      </c>
      <c r="E13" s="31">
        <f t="shared" si="1"/>
        <v>133.33333333333331</v>
      </c>
      <c r="F13" s="31"/>
      <c r="G13" s="31"/>
      <c r="H13" s="31">
        <v>40</v>
      </c>
      <c r="I13" s="31"/>
      <c r="J13" s="35"/>
      <c r="K13" s="31" t="e">
        <f t="shared" si="2"/>
        <v>#DIV/0!</v>
      </c>
      <c r="L13" s="36"/>
      <c r="M13" s="31" t="e">
        <f t="shared" si="3"/>
        <v>#DIV/0!</v>
      </c>
      <c r="N13" s="44"/>
      <c r="O13" s="31" t="e">
        <f t="shared" si="4"/>
        <v>#DIV/0!</v>
      </c>
      <c r="P13" s="36"/>
      <c r="Q13" s="31" t="e">
        <f t="shared" si="5"/>
        <v>#DIV/0!</v>
      </c>
      <c r="R13" s="36"/>
      <c r="S13" s="31" t="e">
        <f t="shared" si="6"/>
        <v>#DIV/0!</v>
      </c>
      <c r="T13" s="31"/>
      <c r="U13" s="36"/>
      <c r="V13" s="36"/>
      <c r="W13" s="65"/>
      <c r="X13" s="71" t="s">
        <v>46</v>
      </c>
      <c r="Y13" s="66">
        <v>30</v>
      </c>
      <c r="Z13" s="36">
        <v>30</v>
      </c>
      <c r="AA13" s="35"/>
      <c r="AB13" s="36"/>
      <c r="AC13" s="36"/>
      <c r="AD13" s="36"/>
      <c r="AE13" s="36"/>
      <c r="AF13" s="36"/>
      <c r="AG13" s="36"/>
      <c r="AH13" s="36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0"/>
      <c r="AY13" s="40"/>
      <c r="AZ13" s="40"/>
      <c r="BA13" s="41"/>
      <c r="BB13" s="42"/>
    </row>
    <row r="14" spans="1:54" s="43" customFormat="1" ht="12.75">
      <c r="A14" s="71" t="s">
        <v>50</v>
      </c>
      <c r="B14" s="69">
        <f>F14+G14+H14+I14+J14+L14+N14+P14+R14+T14</f>
        <v>5</v>
      </c>
      <c r="C14" s="31">
        <f>B14/Y14*100</f>
        <v>100</v>
      </c>
      <c r="D14" s="32">
        <f t="shared" si="0"/>
        <v>5</v>
      </c>
      <c r="E14" s="31">
        <f t="shared" si="1"/>
        <v>100</v>
      </c>
      <c r="F14" s="31"/>
      <c r="G14" s="31"/>
      <c r="H14" s="31">
        <v>5</v>
      </c>
      <c r="I14" s="31"/>
      <c r="J14" s="35"/>
      <c r="K14" s="31" t="e">
        <f t="shared" si="2"/>
        <v>#DIV/0!</v>
      </c>
      <c r="L14" s="36"/>
      <c r="M14" s="31" t="e">
        <f t="shared" si="3"/>
        <v>#DIV/0!</v>
      </c>
      <c r="N14" s="44"/>
      <c r="O14" s="31" t="e">
        <f t="shared" si="4"/>
        <v>#DIV/0!</v>
      </c>
      <c r="P14" s="36"/>
      <c r="Q14" s="31" t="e">
        <f t="shared" si="5"/>
        <v>#DIV/0!</v>
      </c>
      <c r="R14" s="36"/>
      <c r="S14" s="31" t="e">
        <f t="shared" si="6"/>
        <v>#DIV/0!</v>
      </c>
      <c r="T14" s="31"/>
      <c r="U14" s="36">
        <v>5</v>
      </c>
      <c r="V14" s="36"/>
      <c r="W14" s="65"/>
      <c r="X14" s="71" t="s">
        <v>50</v>
      </c>
      <c r="Y14" s="66">
        <v>5</v>
      </c>
      <c r="Z14" s="36">
        <v>5</v>
      </c>
      <c r="AA14" s="35"/>
      <c r="AB14" s="36"/>
      <c r="AC14" s="36"/>
      <c r="AD14" s="36"/>
      <c r="AE14" s="36"/>
      <c r="AF14" s="36"/>
      <c r="AG14" s="36"/>
      <c r="AH14" s="36">
        <v>5</v>
      </c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0"/>
      <c r="AV14" s="40"/>
      <c r="AW14" s="40"/>
      <c r="AX14" s="40"/>
      <c r="AY14" s="40"/>
      <c r="AZ14" s="40"/>
      <c r="BA14" s="41"/>
      <c r="BB14" s="42"/>
    </row>
    <row r="15" spans="1:54" s="43" customFormat="1" ht="12.75">
      <c r="A15" s="71" t="s">
        <v>47</v>
      </c>
      <c r="B15" s="69">
        <f>F15+G15+H15+I15+J15+L15+N15+P15+R15+T15</f>
        <v>0</v>
      </c>
      <c r="C15" s="31">
        <f t="shared" si="7"/>
        <v>0</v>
      </c>
      <c r="D15" s="32">
        <f t="shared" si="0"/>
        <v>0</v>
      </c>
      <c r="E15" s="31">
        <f t="shared" si="1"/>
        <v>0</v>
      </c>
      <c r="F15" s="31"/>
      <c r="G15" s="31"/>
      <c r="H15" s="31"/>
      <c r="I15" s="31"/>
      <c r="J15" s="35"/>
      <c r="K15" s="31" t="e">
        <f t="shared" si="2"/>
        <v>#DIV/0!</v>
      </c>
      <c r="L15" s="36"/>
      <c r="M15" s="31" t="e">
        <f t="shared" si="3"/>
        <v>#DIV/0!</v>
      </c>
      <c r="N15" s="44"/>
      <c r="O15" s="31" t="e">
        <f t="shared" si="4"/>
        <v>#DIV/0!</v>
      </c>
      <c r="P15" s="36"/>
      <c r="Q15" s="31" t="e">
        <f t="shared" si="5"/>
        <v>#DIV/0!</v>
      </c>
      <c r="R15" s="36"/>
      <c r="S15" s="31" t="e">
        <f t="shared" si="6"/>
        <v>#DIV/0!</v>
      </c>
      <c r="T15" s="31"/>
      <c r="U15" s="36"/>
      <c r="V15" s="36"/>
      <c r="W15" s="65"/>
      <c r="X15" s="71" t="s">
        <v>47</v>
      </c>
      <c r="Y15" s="66">
        <v>10</v>
      </c>
      <c r="Z15" s="36">
        <v>10</v>
      </c>
      <c r="AA15" s="35"/>
      <c r="AB15" s="36"/>
      <c r="AC15" s="36"/>
      <c r="AD15" s="36"/>
      <c r="AE15" s="36"/>
      <c r="AF15" s="36"/>
      <c r="AG15" s="36"/>
      <c r="AH15" s="36">
        <v>10</v>
      </c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/>
      <c r="AU15" s="40"/>
      <c r="AV15" s="40"/>
      <c r="AW15" s="40"/>
      <c r="AX15" s="40"/>
      <c r="AY15" s="40"/>
      <c r="AZ15" s="40"/>
      <c r="BA15" s="41"/>
      <c r="BB15" s="42"/>
    </row>
    <row r="16" spans="1:54" s="43" customFormat="1" ht="12.75">
      <c r="A16" s="71" t="s">
        <v>48</v>
      </c>
      <c r="B16" s="69">
        <f>F16+G16+H16+I16+J16+L16+N16+P16+R16</f>
        <v>250</v>
      </c>
      <c r="C16" s="31">
        <f t="shared" si="7"/>
        <v>100</v>
      </c>
      <c r="D16" s="32"/>
      <c r="E16" s="31" t="e">
        <f t="shared" si="1"/>
        <v>#DIV/0!</v>
      </c>
      <c r="F16" s="31"/>
      <c r="G16" s="31"/>
      <c r="H16" s="31"/>
      <c r="I16" s="31"/>
      <c r="J16" s="35">
        <v>250</v>
      </c>
      <c r="K16" s="31">
        <f t="shared" si="2"/>
        <v>100</v>
      </c>
      <c r="L16" s="36"/>
      <c r="M16" s="31" t="e">
        <f t="shared" si="3"/>
        <v>#DIV/0!</v>
      </c>
      <c r="N16" s="44"/>
      <c r="O16" s="31" t="e">
        <f t="shared" si="4"/>
        <v>#DIV/0!</v>
      </c>
      <c r="P16" s="36"/>
      <c r="Q16" s="31" t="e">
        <f t="shared" si="5"/>
        <v>#DIV/0!</v>
      </c>
      <c r="R16" s="36"/>
      <c r="S16" s="31" t="e">
        <f t="shared" si="6"/>
        <v>#DIV/0!</v>
      </c>
      <c r="T16" s="31"/>
      <c r="U16" s="36"/>
      <c r="V16" s="36"/>
      <c r="W16" s="65"/>
      <c r="X16" s="71" t="s">
        <v>48</v>
      </c>
      <c r="Y16" s="66">
        <f>Z16+AA16</f>
        <v>250</v>
      </c>
      <c r="Z16" s="36"/>
      <c r="AA16" s="35">
        <v>250</v>
      </c>
      <c r="AB16" s="36"/>
      <c r="AC16" s="36"/>
      <c r="AD16" s="36"/>
      <c r="AE16" s="36"/>
      <c r="AF16" s="36"/>
      <c r="AG16" s="36"/>
      <c r="AH16" s="36"/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0"/>
      <c r="AV16" s="40"/>
      <c r="AW16" s="40"/>
      <c r="AX16" s="40"/>
      <c r="AY16" s="40"/>
      <c r="AZ16" s="40"/>
      <c r="BA16" s="41"/>
      <c r="BB16" s="42"/>
    </row>
    <row r="17" spans="1:54" s="43" customFormat="1" ht="15" customHeight="1">
      <c r="A17" s="71" t="s">
        <v>49</v>
      </c>
      <c r="B17" s="69">
        <f>F17+G17+H17+I17+J17+L17+N17+P17+R17</f>
        <v>4</v>
      </c>
      <c r="C17" s="31">
        <f t="shared" si="7"/>
        <v>80</v>
      </c>
      <c r="D17" s="32"/>
      <c r="E17" s="31" t="e">
        <f t="shared" si="1"/>
        <v>#DIV/0!</v>
      </c>
      <c r="F17" s="31"/>
      <c r="G17" s="31"/>
      <c r="H17" s="31"/>
      <c r="I17" s="31"/>
      <c r="J17" s="35"/>
      <c r="K17" s="31" t="e">
        <f t="shared" si="2"/>
        <v>#DIV/0!</v>
      </c>
      <c r="L17" s="36">
        <v>4</v>
      </c>
      <c r="M17" s="31">
        <f t="shared" si="3"/>
        <v>80</v>
      </c>
      <c r="N17" s="44"/>
      <c r="O17" s="31" t="e">
        <f t="shared" si="4"/>
        <v>#DIV/0!</v>
      </c>
      <c r="P17" s="36"/>
      <c r="Q17" s="31" t="e">
        <f t="shared" si="5"/>
        <v>#DIV/0!</v>
      </c>
      <c r="R17" s="36"/>
      <c r="S17" s="31" t="e">
        <f t="shared" si="6"/>
        <v>#DIV/0!</v>
      </c>
      <c r="T17" s="31"/>
      <c r="U17" s="36"/>
      <c r="V17" s="36"/>
      <c r="W17" s="65"/>
      <c r="X17" s="71" t="s">
        <v>49</v>
      </c>
      <c r="Y17" s="66">
        <f>Z17+AA17+AB17</f>
        <v>5</v>
      </c>
      <c r="Z17" s="36"/>
      <c r="AA17" s="35"/>
      <c r="AB17" s="36">
        <v>5</v>
      </c>
      <c r="AC17" s="36"/>
      <c r="AD17" s="36"/>
      <c r="AE17" s="36"/>
      <c r="AF17" s="36"/>
      <c r="AG17" s="36"/>
      <c r="AH17" s="36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40"/>
      <c r="AV17" s="40"/>
      <c r="AW17" s="40"/>
      <c r="AX17" s="40"/>
      <c r="AY17" s="40"/>
      <c r="AZ17" s="40"/>
      <c r="BA17" s="41"/>
      <c r="BB17" s="42"/>
    </row>
    <row r="18" spans="1:54" s="43" customFormat="1" ht="12.75">
      <c r="A18" s="71" t="s">
        <v>51</v>
      </c>
      <c r="B18" s="69">
        <f>F18+G18+H18+I18</f>
        <v>6</v>
      </c>
      <c r="C18" s="31">
        <f t="shared" si="7"/>
        <v>30</v>
      </c>
      <c r="D18" s="32">
        <f>F18+G18+H18</f>
        <v>6</v>
      </c>
      <c r="E18" s="31">
        <f t="shared" si="1"/>
        <v>30</v>
      </c>
      <c r="F18" s="31"/>
      <c r="G18" s="31"/>
      <c r="H18" s="31">
        <v>6</v>
      </c>
      <c r="I18" s="31"/>
      <c r="J18" s="35"/>
      <c r="K18" s="31" t="e">
        <f t="shared" si="2"/>
        <v>#DIV/0!</v>
      </c>
      <c r="L18" s="36"/>
      <c r="M18" s="31" t="e">
        <f t="shared" si="3"/>
        <v>#DIV/0!</v>
      </c>
      <c r="N18" s="44"/>
      <c r="O18" s="31" t="e">
        <f t="shared" si="4"/>
        <v>#DIV/0!</v>
      </c>
      <c r="P18" s="36"/>
      <c r="Q18" s="31" t="e">
        <f t="shared" si="5"/>
        <v>#DIV/0!</v>
      </c>
      <c r="R18" s="36"/>
      <c r="S18" s="31" t="e">
        <f t="shared" si="6"/>
        <v>#DIV/0!</v>
      </c>
      <c r="T18" s="31"/>
      <c r="U18" s="36">
        <v>6</v>
      </c>
      <c r="V18" s="36"/>
      <c r="W18" s="65"/>
      <c r="X18" s="71" t="s">
        <v>51</v>
      </c>
      <c r="Y18" s="66">
        <f>Z18+AA18</f>
        <v>20</v>
      </c>
      <c r="Z18" s="36">
        <v>20</v>
      </c>
      <c r="AA18" s="35"/>
      <c r="AB18" s="36"/>
      <c r="AC18" s="36"/>
      <c r="AD18" s="36"/>
      <c r="AE18" s="36"/>
      <c r="AF18" s="36"/>
      <c r="AG18" s="36"/>
      <c r="AH18" s="36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0"/>
      <c r="AV18" s="40"/>
      <c r="AW18" s="40"/>
      <c r="AX18" s="40"/>
      <c r="AY18" s="40"/>
      <c r="AZ18" s="40"/>
      <c r="BA18" s="41"/>
      <c r="BB18" s="42"/>
    </row>
    <row r="19" spans="1:54" s="43" customFormat="1" ht="12.75">
      <c r="A19" s="68"/>
      <c r="B19" s="69"/>
      <c r="C19" s="31" t="e">
        <f t="shared" si="7"/>
        <v>#DIV/0!</v>
      </c>
      <c r="D19" s="32"/>
      <c r="E19" s="31" t="e">
        <f t="shared" si="1"/>
        <v>#DIV/0!</v>
      </c>
      <c r="F19" s="31"/>
      <c r="G19" s="31"/>
      <c r="H19" s="31"/>
      <c r="I19" s="31"/>
      <c r="J19" s="35"/>
      <c r="K19" s="31" t="e">
        <f t="shared" si="2"/>
        <v>#DIV/0!</v>
      </c>
      <c r="L19" s="36"/>
      <c r="M19" s="31" t="e">
        <f t="shared" si="3"/>
        <v>#DIV/0!</v>
      </c>
      <c r="N19" s="44"/>
      <c r="O19" s="31" t="e">
        <f t="shared" si="4"/>
        <v>#DIV/0!</v>
      </c>
      <c r="P19" s="36"/>
      <c r="Q19" s="31" t="e">
        <f t="shared" si="5"/>
        <v>#DIV/0!</v>
      </c>
      <c r="R19" s="36"/>
      <c r="S19" s="31" t="e">
        <f t="shared" si="6"/>
        <v>#DIV/0!</v>
      </c>
      <c r="T19" s="31"/>
      <c r="U19" s="36"/>
      <c r="V19" s="36"/>
      <c r="W19" s="65"/>
      <c r="X19" s="68"/>
      <c r="Y19" s="66"/>
      <c r="Z19" s="36"/>
      <c r="AA19" s="35"/>
      <c r="AB19" s="36"/>
      <c r="AC19" s="36"/>
      <c r="AD19" s="36"/>
      <c r="AE19" s="36"/>
      <c r="AF19" s="36"/>
      <c r="AG19" s="36"/>
      <c r="AH19" s="3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0"/>
      <c r="AV19" s="40"/>
      <c r="AW19" s="40"/>
      <c r="AX19" s="40"/>
      <c r="AY19" s="40"/>
      <c r="AZ19" s="40"/>
      <c r="BA19" s="41"/>
      <c r="BB19" s="42"/>
    </row>
    <row r="20" spans="1:54" s="43" customFormat="1" ht="12.75">
      <c r="A20" s="68"/>
      <c r="B20" s="69"/>
      <c r="C20" s="31" t="e">
        <f aca="true" t="shared" si="8" ref="C20:C26">B20/Y20*100</f>
        <v>#DIV/0!</v>
      </c>
      <c r="D20" s="32"/>
      <c r="E20" s="31" t="e">
        <f t="shared" si="1"/>
        <v>#DIV/0!</v>
      </c>
      <c r="F20" s="31"/>
      <c r="G20" s="31"/>
      <c r="H20" s="31"/>
      <c r="I20" s="31"/>
      <c r="J20" s="35"/>
      <c r="K20" s="31" t="e">
        <f t="shared" si="2"/>
        <v>#DIV/0!</v>
      </c>
      <c r="L20" s="36"/>
      <c r="M20" s="31" t="e">
        <f t="shared" si="3"/>
        <v>#DIV/0!</v>
      </c>
      <c r="N20" s="44"/>
      <c r="O20" s="31" t="e">
        <f t="shared" si="4"/>
        <v>#DIV/0!</v>
      </c>
      <c r="P20" s="36"/>
      <c r="Q20" s="31" t="e">
        <f t="shared" si="5"/>
        <v>#DIV/0!</v>
      </c>
      <c r="R20" s="36"/>
      <c r="S20" s="31" t="e">
        <f t="shared" si="6"/>
        <v>#DIV/0!</v>
      </c>
      <c r="T20" s="31"/>
      <c r="U20" s="36"/>
      <c r="V20" s="36"/>
      <c r="W20" s="65"/>
      <c r="X20" s="68"/>
      <c r="Y20" s="66"/>
      <c r="Z20" s="36"/>
      <c r="AA20" s="35"/>
      <c r="AB20" s="36"/>
      <c r="AC20" s="36"/>
      <c r="AD20" s="36"/>
      <c r="AE20" s="36"/>
      <c r="AF20" s="36"/>
      <c r="AG20" s="36"/>
      <c r="AH20" s="3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0"/>
      <c r="AV20" s="40"/>
      <c r="AW20" s="40"/>
      <c r="AX20" s="40"/>
      <c r="AY20" s="40"/>
      <c r="AZ20" s="40"/>
      <c r="BA20" s="41"/>
      <c r="BB20" s="42"/>
    </row>
    <row r="21" spans="1:54" s="43" customFormat="1" ht="12.75">
      <c r="A21" s="68"/>
      <c r="B21" s="69"/>
      <c r="C21" s="31" t="e">
        <f t="shared" si="8"/>
        <v>#DIV/0!</v>
      </c>
      <c r="D21" s="32"/>
      <c r="E21" s="31" t="e">
        <f t="shared" si="1"/>
        <v>#DIV/0!</v>
      </c>
      <c r="F21" s="31"/>
      <c r="G21" s="31"/>
      <c r="H21" s="31"/>
      <c r="I21" s="31"/>
      <c r="J21" s="35"/>
      <c r="K21" s="31" t="e">
        <f t="shared" si="2"/>
        <v>#DIV/0!</v>
      </c>
      <c r="L21" s="36"/>
      <c r="M21" s="31" t="e">
        <f t="shared" si="3"/>
        <v>#DIV/0!</v>
      </c>
      <c r="N21" s="44"/>
      <c r="O21" s="31" t="e">
        <f t="shared" si="4"/>
        <v>#DIV/0!</v>
      </c>
      <c r="P21" s="36"/>
      <c r="Q21" s="31" t="e">
        <f t="shared" si="5"/>
        <v>#DIV/0!</v>
      </c>
      <c r="R21" s="36"/>
      <c r="S21" s="31" t="e">
        <f t="shared" si="6"/>
        <v>#DIV/0!</v>
      </c>
      <c r="T21" s="31"/>
      <c r="U21" s="36"/>
      <c r="V21" s="36"/>
      <c r="W21" s="65"/>
      <c r="X21" s="68"/>
      <c r="Y21" s="66"/>
      <c r="Z21" s="36"/>
      <c r="AA21" s="35"/>
      <c r="AB21" s="36"/>
      <c r="AC21" s="36"/>
      <c r="AD21" s="36"/>
      <c r="AE21" s="36"/>
      <c r="AF21" s="36"/>
      <c r="AG21" s="36"/>
      <c r="AH21" s="36"/>
      <c r="AI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40"/>
      <c r="AV21" s="40"/>
      <c r="AW21" s="40"/>
      <c r="AX21" s="40"/>
      <c r="AY21" s="40"/>
      <c r="AZ21" s="40"/>
      <c r="BA21" s="41"/>
      <c r="BB21" s="42"/>
    </row>
    <row r="22" spans="1:54" s="43" customFormat="1" ht="12.75">
      <c r="A22" s="68"/>
      <c r="B22" s="69"/>
      <c r="C22" s="31" t="e">
        <f t="shared" si="8"/>
        <v>#DIV/0!</v>
      </c>
      <c r="D22" s="32"/>
      <c r="E22" s="31" t="e">
        <f t="shared" si="1"/>
        <v>#DIV/0!</v>
      </c>
      <c r="F22" s="31"/>
      <c r="G22" s="31"/>
      <c r="H22" s="31"/>
      <c r="I22" s="31"/>
      <c r="J22" s="35"/>
      <c r="K22" s="31" t="e">
        <f t="shared" si="2"/>
        <v>#DIV/0!</v>
      </c>
      <c r="L22" s="36"/>
      <c r="M22" s="31" t="e">
        <f t="shared" si="3"/>
        <v>#DIV/0!</v>
      </c>
      <c r="N22" s="44"/>
      <c r="O22" s="31" t="e">
        <f t="shared" si="4"/>
        <v>#DIV/0!</v>
      </c>
      <c r="P22" s="36"/>
      <c r="Q22" s="31" t="e">
        <f t="shared" si="5"/>
        <v>#DIV/0!</v>
      </c>
      <c r="R22" s="36"/>
      <c r="S22" s="31" t="e">
        <f t="shared" si="6"/>
        <v>#DIV/0!</v>
      </c>
      <c r="T22" s="31"/>
      <c r="U22" s="36"/>
      <c r="V22" s="36"/>
      <c r="W22" s="65"/>
      <c r="X22" s="68"/>
      <c r="Y22" s="66"/>
      <c r="Z22" s="36"/>
      <c r="AA22" s="35"/>
      <c r="AB22" s="36"/>
      <c r="AC22" s="36"/>
      <c r="AD22" s="36"/>
      <c r="AE22" s="36"/>
      <c r="AF22" s="36"/>
      <c r="AG22" s="36"/>
      <c r="AH22" s="36"/>
      <c r="AI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1"/>
      <c r="AU22" s="40"/>
      <c r="AV22" s="40"/>
      <c r="AW22" s="40"/>
      <c r="AX22" s="40"/>
      <c r="AY22" s="40"/>
      <c r="AZ22" s="40"/>
      <c r="BA22" s="41"/>
      <c r="BB22" s="42"/>
    </row>
    <row r="23" spans="1:54" s="43" customFormat="1" ht="12.75">
      <c r="A23" s="68"/>
      <c r="B23" s="69"/>
      <c r="C23" s="31" t="e">
        <f t="shared" si="8"/>
        <v>#DIV/0!</v>
      </c>
      <c r="D23" s="32"/>
      <c r="E23" s="31" t="e">
        <f t="shared" si="1"/>
        <v>#DIV/0!</v>
      </c>
      <c r="F23" s="31"/>
      <c r="G23" s="31"/>
      <c r="H23" s="31"/>
      <c r="I23" s="31"/>
      <c r="J23" s="35"/>
      <c r="K23" s="31" t="e">
        <f t="shared" si="2"/>
        <v>#DIV/0!</v>
      </c>
      <c r="L23" s="36"/>
      <c r="M23" s="31" t="e">
        <f t="shared" si="3"/>
        <v>#DIV/0!</v>
      </c>
      <c r="N23" s="44"/>
      <c r="O23" s="31" t="e">
        <f t="shared" si="4"/>
        <v>#DIV/0!</v>
      </c>
      <c r="P23" s="36"/>
      <c r="Q23" s="31" t="e">
        <f t="shared" si="5"/>
        <v>#DIV/0!</v>
      </c>
      <c r="R23" s="36"/>
      <c r="S23" s="31" t="e">
        <f t="shared" si="6"/>
        <v>#DIV/0!</v>
      </c>
      <c r="T23" s="31"/>
      <c r="U23" s="36"/>
      <c r="V23" s="36"/>
      <c r="W23" s="65"/>
      <c r="X23" s="68"/>
      <c r="Y23" s="66"/>
      <c r="Z23" s="36"/>
      <c r="AA23" s="35"/>
      <c r="AB23" s="36"/>
      <c r="AC23" s="36"/>
      <c r="AD23" s="36"/>
      <c r="AE23" s="36"/>
      <c r="AF23" s="36"/>
      <c r="AG23" s="36"/>
      <c r="AH23" s="36"/>
      <c r="AI23" s="39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1"/>
      <c r="AU23" s="40"/>
      <c r="AV23" s="40"/>
      <c r="AW23" s="40"/>
      <c r="AX23" s="40"/>
      <c r="AY23" s="40"/>
      <c r="AZ23" s="40"/>
      <c r="BA23" s="41"/>
      <c r="BB23" s="42"/>
    </row>
    <row r="24" spans="1:54" s="43" customFormat="1" ht="12.75">
      <c r="A24" s="68"/>
      <c r="B24" s="69"/>
      <c r="C24" s="31" t="e">
        <f t="shared" si="8"/>
        <v>#DIV/0!</v>
      </c>
      <c r="D24" s="32"/>
      <c r="E24" s="31" t="e">
        <f t="shared" si="1"/>
        <v>#DIV/0!</v>
      </c>
      <c r="F24" s="31"/>
      <c r="G24" s="31"/>
      <c r="H24" s="31"/>
      <c r="I24" s="31"/>
      <c r="J24" s="35"/>
      <c r="K24" s="31" t="e">
        <f t="shared" si="2"/>
        <v>#DIV/0!</v>
      </c>
      <c r="L24" s="36"/>
      <c r="M24" s="31" t="e">
        <f t="shared" si="3"/>
        <v>#DIV/0!</v>
      </c>
      <c r="N24" s="44"/>
      <c r="O24" s="31" t="e">
        <f t="shared" si="4"/>
        <v>#DIV/0!</v>
      </c>
      <c r="P24" s="36"/>
      <c r="Q24" s="31" t="e">
        <f t="shared" si="5"/>
        <v>#DIV/0!</v>
      </c>
      <c r="R24" s="36"/>
      <c r="S24" s="31" t="e">
        <f t="shared" si="6"/>
        <v>#DIV/0!</v>
      </c>
      <c r="T24" s="31"/>
      <c r="U24" s="36"/>
      <c r="V24" s="36"/>
      <c r="W24" s="65"/>
      <c r="X24" s="68"/>
      <c r="Y24" s="66"/>
      <c r="Z24" s="36"/>
      <c r="AA24" s="35"/>
      <c r="AB24" s="36"/>
      <c r="AC24" s="36"/>
      <c r="AD24" s="36"/>
      <c r="AE24" s="36"/>
      <c r="AF24" s="36"/>
      <c r="AG24" s="36"/>
      <c r="AH24" s="36"/>
      <c r="AI24" s="39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/>
      <c r="AU24" s="40"/>
      <c r="AV24" s="40"/>
      <c r="AW24" s="40"/>
      <c r="AX24" s="40"/>
      <c r="AY24" s="40"/>
      <c r="AZ24" s="40"/>
      <c r="BA24" s="41"/>
      <c r="BB24" s="42"/>
    </row>
    <row r="25" spans="1:54" s="43" customFormat="1" ht="12.75">
      <c r="A25" s="68"/>
      <c r="B25" s="69"/>
      <c r="C25" s="31" t="e">
        <f t="shared" si="8"/>
        <v>#DIV/0!</v>
      </c>
      <c r="D25" s="32"/>
      <c r="E25" s="31" t="e">
        <f t="shared" si="1"/>
        <v>#DIV/0!</v>
      </c>
      <c r="F25" s="31"/>
      <c r="G25" s="31"/>
      <c r="H25" s="31"/>
      <c r="I25" s="31"/>
      <c r="J25" s="35"/>
      <c r="K25" s="31" t="e">
        <f t="shared" si="2"/>
        <v>#DIV/0!</v>
      </c>
      <c r="L25" s="36"/>
      <c r="M25" s="31" t="e">
        <f t="shared" si="3"/>
        <v>#DIV/0!</v>
      </c>
      <c r="N25" s="44"/>
      <c r="O25" s="31" t="e">
        <f t="shared" si="4"/>
        <v>#DIV/0!</v>
      </c>
      <c r="P25" s="36"/>
      <c r="Q25" s="31" t="e">
        <f t="shared" si="5"/>
        <v>#DIV/0!</v>
      </c>
      <c r="R25" s="36"/>
      <c r="S25" s="31" t="e">
        <f t="shared" si="6"/>
        <v>#DIV/0!</v>
      </c>
      <c r="T25" s="31"/>
      <c r="U25" s="36"/>
      <c r="V25" s="36"/>
      <c r="W25" s="65"/>
      <c r="X25" s="68"/>
      <c r="Y25" s="66"/>
      <c r="Z25" s="36"/>
      <c r="AA25" s="35"/>
      <c r="AB25" s="36"/>
      <c r="AC25" s="36"/>
      <c r="AD25" s="36"/>
      <c r="AE25" s="36"/>
      <c r="AF25" s="36"/>
      <c r="AG25" s="36"/>
      <c r="AH25" s="36"/>
      <c r="AI25" s="39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1"/>
      <c r="AU25" s="40"/>
      <c r="AV25" s="40"/>
      <c r="AW25" s="40"/>
      <c r="AX25" s="40"/>
      <c r="AY25" s="40"/>
      <c r="AZ25" s="40"/>
      <c r="BA25" s="41"/>
      <c r="BB25" s="42"/>
    </row>
    <row r="26" spans="1:54" s="43" customFormat="1" ht="12.75">
      <c r="A26" s="68"/>
      <c r="B26" s="69"/>
      <c r="C26" s="31" t="e">
        <f t="shared" si="8"/>
        <v>#DIV/0!</v>
      </c>
      <c r="D26" s="32"/>
      <c r="E26" s="31" t="e">
        <f t="shared" si="1"/>
        <v>#DIV/0!</v>
      </c>
      <c r="F26" s="31"/>
      <c r="G26" s="31"/>
      <c r="H26" s="31"/>
      <c r="I26" s="31"/>
      <c r="J26" s="35"/>
      <c r="K26" s="31" t="e">
        <f t="shared" si="2"/>
        <v>#DIV/0!</v>
      </c>
      <c r="L26" s="36"/>
      <c r="M26" s="31" t="e">
        <f t="shared" si="3"/>
        <v>#DIV/0!</v>
      </c>
      <c r="N26" s="44"/>
      <c r="O26" s="31" t="e">
        <f t="shared" si="4"/>
        <v>#DIV/0!</v>
      </c>
      <c r="P26" s="36"/>
      <c r="Q26" s="31" t="e">
        <f t="shared" si="5"/>
        <v>#DIV/0!</v>
      </c>
      <c r="R26" s="36"/>
      <c r="S26" s="31" t="e">
        <f t="shared" si="6"/>
        <v>#DIV/0!</v>
      </c>
      <c r="T26" s="31"/>
      <c r="U26" s="36"/>
      <c r="V26" s="36"/>
      <c r="W26" s="65"/>
      <c r="X26" s="68"/>
      <c r="Y26" s="66"/>
      <c r="Z26" s="36"/>
      <c r="AA26" s="35"/>
      <c r="AB26" s="36"/>
      <c r="AC26" s="36"/>
      <c r="AD26" s="36"/>
      <c r="AE26" s="36"/>
      <c r="AF26" s="36"/>
      <c r="AG26" s="36"/>
      <c r="AH26" s="36"/>
      <c r="AI26" s="39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1"/>
      <c r="AU26" s="40"/>
      <c r="AV26" s="40"/>
      <c r="AW26" s="40"/>
      <c r="AX26" s="40"/>
      <c r="AY26" s="40"/>
      <c r="AZ26" s="40"/>
      <c r="BA26" s="41"/>
      <c r="BB26" s="42"/>
    </row>
    <row r="27" spans="1:54" s="43" customFormat="1" ht="12.75">
      <c r="A27" s="68"/>
      <c r="B27" s="69"/>
      <c r="C27" s="31"/>
      <c r="D27" s="32"/>
      <c r="E27" s="31"/>
      <c r="F27" s="31"/>
      <c r="G27" s="31"/>
      <c r="H27" s="31"/>
      <c r="I27" s="31"/>
      <c r="J27" s="35"/>
      <c r="K27" s="31"/>
      <c r="L27" s="36"/>
      <c r="M27" s="31"/>
      <c r="N27" s="44"/>
      <c r="O27" s="31"/>
      <c r="P27" s="36"/>
      <c r="Q27" s="31"/>
      <c r="R27" s="36">
        <v>0</v>
      </c>
      <c r="S27" s="31"/>
      <c r="T27" s="31"/>
      <c r="U27" s="36"/>
      <c r="V27" s="36"/>
      <c r="W27" s="65"/>
      <c r="X27" s="68"/>
      <c r="Y27" s="66"/>
      <c r="Z27" s="36"/>
      <c r="AA27" s="35"/>
      <c r="AB27" s="36"/>
      <c r="AC27" s="36"/>
      <c r="AD27" s="36"/>
      <c r="AE27" s="36"/>
      <c r="AF27" s="36"/>
      <c r="AG27" s="36"/>
      <c r="AH27" s="36"/>
      <c r="AI27" s="39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1"/>
      <c r="AU27" s="40"/>
      <c r="AV27" s="40"/>
      <c r="AW27" s="40"/>
      <c r="AX27" s="40"/>
      <c r="AY27" s="40"/>
      <c r="AZ27" s="40"/>
      <c r="BA27" s="41"/>
      <c r="BB27" s="42"/>
    </row>
    <row r="28" spans="1:54" s="50" customFormat="1" ht="12">
      <c r="A28" s="68"/>
      <c r="B28" s="69">
        <f>B6+B7+B8+B9+B10+B11+B12+B13+B14+B15+B16+B17+B18</f>
        <v>2620</v>
      </c>
      <c r="C28" s="45">
        <f>B28/Y28*100</f>
        <v>91.9298245614035</v>
      </c>
      <c r="D28" s="46">
        <f>D6+D7+D8+D9+D10+D11+D12+D13+D14+D15+D16+D17+D18</f>
        <v>2366</v>
      </c>
      <c r="E28" s="45">
        <f>D28/Z28*100</f>
        <v>91.17533718689788</v>
      </c>
      <c r="F28" s="45">
        <f>SUM(F6:F26)</f>
        <v>0</v>
      </c>
      <c r="G28" s="45">
        <f>G6+G7+G8+G9+G10+G11+G12+G13+G14+G15+G16+G17+G18</f>
        <v>1600</v>
      </c>
      <c r="H28" s="45">
        <f>H6+H7+H8+H9+H10+H11+H12+H13+H14+H15+H16+H17+H18</f>
        <v>766</v>
      </c>
      <c r="I28" s="45">
        <f>SUM(I6:I26)</f>
        <v>0</v>
      </c>
      <c r="J28" s="45">
        <f>J6+J7+J8+J9+J10+J11+J12+J13+J14+J15+J16+J17+J19+J18</f>
        <v>250</v>
      </c>
      <c r="K28" s="45">
        <f>J28/AA28*100</f>
        <v>100</v>
      </c>
      <c r="L28" s="45">
        <f>L6+L7+L8+L9+L10+L11+L12+L13+L14+L15+L16+L17+L18+L19+L20</f>
        <v>4</v>
      </c>
      <c r="M28" s="45">
        <f>L28/AB28*100</f>
        <v>80</v>
      </c>
      <c r="N28" s="45">
        <f>SUM(N6:N26)</f>
        <v>0</v>
      </c>
      <c r="O28" s="45" t="e">
        <f>SUM(#REF!)</f>
        <v>#REF!</v>
      </c>
      <c r="P28" s="45">
        <f>SUM(P6:P27)</f>
        <v>0</v>
      </c>
      <c r="Q28" s="45" t="e">
        <f>P28/AD28*100</f>
        <v>#DIV/0!</v>
      </c>
      <c r="R28" s="45">
        <f>SUM(R6:R27)</f>
        <v>0</v>
      </c>
      <c r="S28" s="45" t="e">
        <f>R28/AE28*100</f>
        <v>#DIV/0!</v>
      </c>
      <c r="T28" s="45" t="e">
        <f>SUM(#REF!)</f>
        <v>#REF!</v>
      </c>
      <c r="U28" s="45">
        <f>U6+U7+U8+U9+U10+U11+U12+U13+U14+U15+U16+U17+U18+U19+U20+U21+U22</f>
        <v>981</v>
      </c>
      <c r="V28" s="45">
        <f>V6</f>
        <v>100</v>
      </c>
      <c r="W28" s="45">
        <f>W6+W7+W8+W9+W10+W11+W12+W13+W14+W15+W16+W17+W18+W19+W20+W21+W22+W23+W24+W25+W26</f>
        <v>1885</v>
      </c>
      <c r="X28" s="67" t="s">
        <v>31</v>
      </c>
      <c r="Y28" s="38">
        <f>SUM(Y6:Y27)</f>
        <v>2850</v>
      </c>
      <c r="Z28" s="47">
        <f>SUM(Z6:Z27)</f>
        <v>2595</v>
      </c>
      <c r="AA28" s="38">
        <f>SUM(AA6:AA26)</f>
        <v>250</v>
      </c>
      <c r="AB28" s="38">
        <f aca="true" t="shared" si="9" ref="AB28:AH28">SUM(AB6:AB26)</f>
        <v>5</v>
      </c>
      <c r="AC28" s="38">
        <f t="shared" si="9"/>
        <v>0</v>
      </c>
      <c r="AD28" s="38">
        <f t="shared" si="9"/>
        <v>0</v>
      </c>
      <c r="AE28" s="38">
        <f t="shared" si="9"/>
        <v>0</v>
      </c>
      <c r="AF28" s="38">
        <f t="shared" si="9"/>
        <v>0</v>
      </c>
      <c r="AG28" s="38">
        <f t="shared" si="9"/>
        <v>0</v>
      </c>
      <c r="AH28" s="38">
        <f t="shared" si="9"/>
        <v>965</v>
      </c>
      <c r="AI28" s="48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</row>
    <row r="29" spans="1:54" s="59" customFormat="1" ht="17.25">
      <c r="A29" s="70" t="s">
        <v>32</v>
      </c>
      <c r="B29" s="51"/>
      <c r="C29" s="52"/>
      <c r="D29" s="3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  <c r="Y29" s="53"/>
      <c r="Z29" s="54"/>
      <c r="AA29" s="55"/>
      <c r="AB29" s="56"/>
      <c r="AC29" s="53"/>
      <c r="AD29" s="53"/>
      <c r="AE29" s="53"/>
      <c r="AF29" s="53"/>
      <c r="AG29" s="53"/>
      <c r="AH29" s="53"/>
      <c r="AI29" s="57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34" s="64" customFormat="1" ht="24">
      <c r="A30" s="60" t="s">
        <v>33</v>
      </c>
      <c r="B30" s="61">
        <f>B28-B29</f>
        <v>2620</v>
      </c>
      <c r="C30" s="62"/>
      <c r="D30" s="61">
        <f>D28-D29</f>
        <v>2366</v>
      </c>
      <c r="E30" s="62"/>
      <c r="F30" s="62">
        <f>F28-F29</f>
        <v>0</v>
      </c>
      <c r="G30" s="62">
        <f>G28-G29</f>
        <v>1600</v>
      </c>
      <c r="H30" s="62">
        <f>H28-H29</f>
        <v>766</v>
      </c>
      <c r="I30" s="62">
        <f>I28-I29</f>
        <v>0</v>
      </c>
      <c r="J30" s="62">
        <f>J28-J29</f>
        <v>250</v>
      </c>
      <c r="K30" s="62"/>
      <c r="L30" s="62">
        <f>L28-L29</f>
        <v>4</v>
      </c>
      <c r="M30" s="62"/>
      <c r="N30" s="62">
        <f>N28-N29</f>
        <v>0</v>
      </c>
      <c r="O30" s="62"/>
      <c r="P30" s="62">
        <f>P28-P29</f>
        <v>0</v>
      </c>
      <c r="Q30" s="62"/>
      <c r="R30" s="62">
        <f>R28-R29</f>
        <v>0</v>
      </c>
      <c r="S30" s="62"/>
      <c r="T30" s="62" t="e">
        <f>T28-T29</f>
        <v>#REF!</v>
      </c>
      <c r="U30" s="62">
        <f>U28-U29</f>
        <v>981</v>
      </c>
      <c r="V30" s="62">
        <f>V28-V29</f>
        <v>100</v>
      </c>
      <c r="W30" s="62">
        <f>W28-W29</f>
        <v>1885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</sheetData>
  <sheetProtection selectLockedCells="1" selectUnlockedCells="1"/>
  <mergeCells count="33">
    <mergeCell ref="P1:V2"/>
    <mergeCell ref="G2:M2"/>
    <mergeCell ref="X2:AH2"/>
    <mergeCell ref="F4:I4"/>
    <mergeCell ref="J4:K4"/>
    <mergeCell ref="L4:M4"/>
    <mergeCell ref="B1:O1"/>
    <mergeCell ref="AB3:AB5"/>
    <mergeCell ref="AC3:AC5"/>
    <mergeCell ref="AD3:AD5"/>
    <mergeCell ref="A3:A5"/>
    <mergeCell ref="B3:C4"/>
    <mergeCell ref="D3:T3"/>
    <mergeCell ref="U3:U5"/>
    <mergeCell ref="P4:Q4"/>
    <mergeCell ref="R4:S4"/>
    <mergeCell ref="D4:E4"/>
    <mergeCell ref="N4:O4"/>
    <mergeCell ref="AS4:BA4"/>
    <mergeCell ref="AE3:AE5"/>
    <mergeCell ref="AF3:AF5"/>
    <mergeCell ref="AG3:AG5"/>
    <mergeCell ref="AH3:AH5"/>
    <mergeCell ref="AT3:AV3"/>
    <mergeCell ref="AI4:AJ4"/>
    <mergeCell ref="AK4:AM4"/>
    <mergeCell ref="AN4:AQ4"/>
    <mergeCell ref="Z3:Z5"/>
    <mergeCell ref="AA3:AA5"/>
    <mergeCell ref="V3:V5"/>
    <mergeCell ref="W3:W5"/>
    <mergeCell ref="X3:X5"/>
    <mergeCell ref="Y3:Y5"/>
  </mergeCells>
  <printOptions horizontalCentered="1"/>
  <pageMargins left="0.1701388888888889" right="0.1701388888888889" top="0.7875" bottom="0.78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2020-05-29T05:21:55Z</cp:lastPrinted>
  <dcterms:created xsi:type="dcterms:W3CDTF">2020-04-13T08:04:51Z</dcterms:created>
  <dcterms:modified xsi:type="dcterms:W3CDTF">2020-06-09T05:53:17Z</dcterms:modified>
  <cp:category/>
  <cp:version/>
  <cp:contentType/>
  <cp:contentStatus/>
</cp:coreProperties>
</file>