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0" windowWidth="13305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<sst xmlns="http://schemas.openxmlformats.org/spreadsheetml/2006/main" count="109" uniqueCount="69">
  <si>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>га</t>
  </si>
  <si>
    <t>Посеяно всего</t>
  </si>
  <si>
    <t>% к плану</t>
  </si>
  <si>
    <t>Яровые зерновые</t>
  </si>
  <si>
    <t>Лен</t>
  </si>
  <si>
    <t>Картофель</t>
  </si>
  <si>
    <t>Овощи</t>
  </si>
  <si>
    <t>%  к плану</t>
  </si>
  <si>
    <t>%   к плану</t>
  </si>
  <si>
    <t xml:space="preserve">в     том     числе </t>
  </si>
  <si>
    <t>Подсев трав         га</t>
  </si>
  <si>
    <t xml:space="preserve">   </t>
  </si>
  <si>
    <t>И Т О Г О:</t>
  </si>
  <si>
    <t>Рапс</t>
  </si>
  <si>
    <t>в том числе</t>
  </si>
  <si>
    <t>пшеница</t>
  </si>
  <si>
    <t>ячмень</t>
  </si>
  <si>
    <t>овес</t>
  </si>
  <si>
    <t>з/ боб</t>
  </si>
  <si>
    <t>Лен, в т.ч. КФХ</t>
  </si>
  <si>
    <t>Кукуруза</t>
  </si>
  <si>
    <t>подсев многолетних трав</t>
  </si>
  <si>
    <t>Убрано, камней, га</t>
  </si>
  <si>
    <t>Многолетние беспокровные травы</t>
  </si>
  <si>
    <t>Однолетние травы</t>
  </si>
  <si>
    <t>Картофель в т.ч. КФХ, без ЛПХ</t>
  </si>
  <si>
    <t>Овощи в т.ч. КФХ, без ЛПХ</t>
  </si>
  <si>
    <t>Однолетние травы без озимых на з/корм</t>
  </si>
  <si>
    <t>(+,-) к прошлому году году</t>
  </si>
  <si>
    <t>Яровые зерновые и зернобобовые, в т.ч. КФХ</t>
  </si>
  <si>
    <t>Внесено минеральных удобрений в рядки при посеве яровых зерновых, га</t>
  </si>
  <si>
    <t>Планы: 2019 г. Всего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</si>
  <si>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</si>
  <si>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</si>
  <si>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</si>
  <si>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</si>
  <si>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</si>
  <si>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</si>
  <si>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</si>
  <si>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</si>
  <si>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</si>
  <si>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</si>
  <si>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</si>
  <si>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</si>
  <si>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</si>
  <si>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</si>
  <si>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</si>
  <si>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</si>
  <si>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</si>
  <si>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</si>
  <si>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</si>
  <si>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</si>
  <si>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</si>
  <si>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</si>
  <si>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</si>
  <si>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</si>
  <si>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</si>
  <si>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</si>
  <si>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</si>
  <si>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</si>
  <si>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Ход   весенних полевых   работ области</t>
  </si>
  <si>
    <t>Планы посева на  2021 год</t>
  </si>
  <si>
    <t>рапс</t>
  </si>
  <si>
    <t>на зерносенаж, га</t>
  </si>
  <si>
    <t>на зеленую массу, га</t>
  </si>
  <si>
    <t>яровой тритикале</t>
  </si>
  <si>
    <t xml:space="preserve">было на текущую дату в прошлом году </t>
  </si>
  <si>
    <t>рожь</t>
  </si>
  <si>
    <t>на 21 июня 2021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</si>
</sst>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sz val="12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b/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9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2" fillId="0" borderId="0" xfId="0" applyFont="1" applyFill="1" applyBorder="1" applyAlignment="1">
      <alignment horizontal="right" wrapText="1"/>
    </xf>
    <xf numFmtId="1" fontId="51" fillId="0" borderId="0" xfId="0" applyNumberFormat="1" applyFont="1" applyFill="1" applyBorder="1" applyAlignment="1" applyProtection="1">
      <alignment wrapText="1"/>
      <protection locked="0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/>
    </xf>
    <xf numFmtId="1" fontId="52" fillId="33" borderId="10" xfId="0" applyNumberFormat="1" applyFont="1" applyFill="1" applyBorder="1" applyAlignment="1" applyProtection="1">
      <alignment horizontal="center" vertical="center" wrapText="1"/>
      <protection/>
    </xf>
    <xf numFmtId="1" fontId="51" fillId="33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1" fillId="33" borderId="12" xfId="0" applyNumberFormat="1" applyFont="1" applyFill="1" applyBorder="1" applyAlignment="1">
      <alignment horizontal="center" vertical="center" wrapText="1"/>
    </xf>
    <xf numFmtId="1" fontId="51" fillId="33" borderId="16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horizontal="left" vertical="center"/>
    </xf>
    <xf numFmtId="172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>
      <alignment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172" fontId="51" fillId="33" borderId="10" xfId="0" applyNumberFormat="1" applyFont="1" applyFill="1" applyBorder="1" applyAlignment="1">
      <alignment horizontal="center" vertical="center" wrapText="1"/>
    </xf>
    <xf numFmtId="3" fontId="51" fillId="33" borderId="19" xfId="0" applyNumberFormat="1" applyFont="1" applyFill="1" applyBorder="1" applyAlignment="1">
      <alignment horizontal="center" vertical="center" wrapText="1"/>
    </xf>
    <xf numFmtId="172" fontId="51" fillId="33" borderId="19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172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>
      <alignment/>
    </xf>
    <xf numFmtId="0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wrapText="1"/>
    </xf>
    <xf numFmtId="1" fontId="52" fillId="33" borderId="10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8" fillId="33" borderId="0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0" fontId="51" fillId="33" borderId="10" xfId="0" applyFont="1" applyFill="1" applyBorder="1" applyAlignment="1">
      <alignment vertical="center" wrapText="1"/>
    </xf>
    <xf numFmtId="1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 wrapText="1"/>
    </xf>
    <xf numFmtId="1" fontId="51" fillId="33" borderId="0" xfId="0" applyNumberFormat="1" applyFont="1" applyFill="1" applyBorder="1" applyAlignment="1">
      <alignment wrapText="1"/>
    </xf>
    <xf numFmtId="172" fontId="51" fillId="33" borderId="0" xfId="0" applyNumberFormat="1" applyFont="1" applyFill="1" applyBorder="1" applyAlignment="1">
      <alignment wrapText="1"/>
    </xf>
    <xf numFmtId="0" fontId="55" fillId="33" borderId="16" xfId="0" applyFont="1" applyFill="1" applyBorder="1" applyAlignment="1">
      <alignment/>
    </xf>
    <xf numFmtId="0" fontId="55" fillId="33" borderId="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wrapText="1"/>
    </xf>
    <xf numFmtId="1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>
      <alignment horizontal="right" wrapText="1"/>
    </xf>
    <xf numFmtId="0" fontId="60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 applyProtection="1">
      <alignment horizontal="center" wrapText="1"/>
      <protection locked="0"/>
    </xf>
    <xf numFmtId="0" fontId="0" fillId="33" borderId="0" xfId="0" applyFont="1" applyFill="1" applyAlignment="1" applyProtection="1">
      <alignment horizontal="center" wrapText="1"/>
      <protection locked="0"/>
    </xf>
    <xf numFmtId="0" fontId="1" fillId="33" borderId="0" xfId="0" applyFont="1" applyFill="1" applyAlignment="1">
      <alignment wrapText="1"/>
    </xf>
    <xf numFmtId="1" fontId="5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0" fontId="52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2" fillId="0" borderId="2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3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wrapText="1"/>
    </xf>
    <xf numFmtId="0" fontId="52" fillId="33" borderId="24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1"/>
  <sheetViews>
    <sheetView tabSelected="1" zoomScale="80" zoomScaleNormal="80" workbookViewId="0" topLeftCell="A1">
      <selection activeCell="M18" sqref="M18"/>
    </sheetView>
  </sheetViews>
  <sheetFormatPr defaultColWidth="8.875" defaultRowHeight="12.75"/>
  <cols>
    <col min="1" max="1" width="25.25390625" style="3" customWidth="1"/>
    <col min="2" max="2" width="9.875" style="6" customWidth="1"/>
    <col min="3" max="3" width="10.25390625" style="3" customWidth="1"/>
    <col min="4" max="4" width="9.75390625" style="6" customWidth="1"/>
    <col min="5" max="5" width="12.375" style="3" customWidth="1"/>
    <col min="6" max="6" width="11.00390625" style="3" customWidth="1"/>
    <col min="7" max="7" width="8.875" style="3" customWidth="1"/>
    <col min="8" max="9" width="9.875" style="3" customWidth="1"/>
    <col min="10" max="10" width="10.25390625" style="3" customWidth="1"/>
    <col min="11" max="11" width="8.875" style="3" customWidth="1"/>
    <col min="12" max="12" width="9.375" style="3" customWidth="1"/>
    <col min="13" max="13" width="9.625" style="3" customWidth="1"/>
    <col min="14" max="14" width="8.75390625" style="3" customWidth="1"/>
    <col min="15" max="15" width="10.25390625" style="3" customWidth="1"/>
    <col min="16" max="16" width="7.875" style="3" customWidth="1"/>
    <col min="17" max="17" width="11.00390625" style="3" customWidth="1"/>
    <col min="18" max="18" width="10.00390625" style="3" customWidth="1"/>
    <col min="19" max="19" width="9.75390625" style="3" customWidth="1"/>
    <col min="20" max="20" width="9.25390625" style="3" customWidth="1"/>
    <col min="21" max="22" width="10.25390625" style="3" customWidth="1"/>
    <col min="23" max="23" width="11.625" style="3" customWidth="1"/>
    <col min="24" max="24" width="9.625" style="3" customWidth="1"/>
    <col min="25" max="25" width="11.25390625" style="3" customWidth="1"/>
    <col min="26" max="26" width="20.125" style="3" customWidth="1"/>
    <col min="27" max="27" width="21.625" style="3" customWidth="1"/>
    <col min="28" max="28" width="13.00390625" style="3" customWidth="1"/>
    <col min="29" max="31" width="17.75390625" style="5" customWidth="1"/>
    <col min="32" max="32" width="11.125" style="3" customWidth="1"/>
    <col min="33" max="33" width="14.25390625" style="3" customWidth="1"/>
    <col min="34" max="34" width="12.75390625" style="3" customWidth="1"/>
    <col min="35" max="35" width="15.75390625" style="3" customWidth="1"/>
    <col min="36" max="36" width="12.375" style="3" customWidth="1"/>
    <col min="37" max="37" width="10.25390625" style="3" customWidth="1"/>
    <col min="38" max="38" width="14.25390625" style="3" customWidth="1"/>
    <col min="39" max="39" width="9.00390625" style="1" hidden="1" customWidth="1"/>
    <col min="40" max="40" width="7.875" style="1" hidden="1" customWidth="1"/>
    <col min="41" max="41" width="8.00390625" style="1" customWidth="1"/>
    <col min="42" max="43" width="5.625" style="1" customWidth="1"/>
    <col min="44" max="44" width="9.375" style="1" customWidth="1"/>
    <col min="45" max="45" width="12.125" style="1" customWidth="1"/>
    <col min="46" max="46" width="8.75390625" style="1" customWidth="1"/>
    <col min="47" max="47" width="12.125" style="1" customWidth="1"/>
    <col min="48" max="48" width="11.125" style="1" customWidth="1"/>
    <col min="49" max="49" width="14.00390625" style="1" customWidth="1"/>
    <col min="50" max="50" width="12.75390625" style="1" customWidth="1"/>
    <col min="51" max="52" width="7.75390625" style="1" customWidth="1"/>
    <col min="53" max="53" width="16.25390625" style="1" customWidth="1"/>
    <col min="54" max="54" width="8.25390625" style="1" customWidth="1"/>
    <col min="55" max="55" width="10.125" style="1" customWidth="1"/>
    <col min="56" max="56" width="9.25390625" style="1" customWidth="1"/>
    <col min="57" max="57" width="6.625" style="1" customWidth="1"/>
    <col min="58" max="58" width="13.75390625" style="1" customWidth="1"/>
    <col min="59" max="16384" width="8.875" style="1" customWidth="1"/>
  </cols>
  <sheetData>
    <row r="1" spans="1:58" ht="15.75">
      <c r="A1" s="8"/>
      <c r="B1" s="9"/>
      <c r="C1" s="10"/>
      <c r="D1" s="10"/>
      <c r="E1" s="10"/>
      <c r="F1" s="104" t="s">
        <v>60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8"/>
      <c r="R1" s="106"/>
      <c r="S1" s="106"/>
      <c r="T1" s="106"/>
      <c r="U1" s="106"/>
      <c r="V1" s="106"/>
      <c r="W1" s="106"/>
      <c r="X1" s="106"/>
      <c r="Y1" s="106"/>
      <c r="Z1" s="19"/>
      <c r="AA1" s="8"/>
      <c r="AB1" s="10"/>
      <c r="AC1" s="11"/>
      <c r="AD1" s="11"/>
      <c r="AE1" s="11"/>
      <c r="AF1" s="10"/>
      <c r="AG1" s="10"/>
      <c r="AH1" s="10"/>
      <c r="AI1" s="10"/>
      <c r="AJ1" s="10"/>
      <c r="AK1" s="10"/>
      <c r="AL1" s="10"/>
      <c r="AM1" s="12"/>
      <c r="AN1" s="1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9.5" customHeight="1">
      <c r="A2" s="8"/>
      <c r="B2" s="13"/>
      <c r="C2" s="14" t="s">
        <v>11</v>
      </c>
      <c r="D2" s="18"/>
      <c r="E2" s="15"/>
      <c r="F2" s="15"/>
      <c r="G2" s="105" t="s">
        <v>68</v>
      </c>
      <c r="H2" s="105"/>
      <c r="I2" s="105"/>
      <c r="J2" s="105"/>
      <c r="K2" s="105"/>
      <c r="L2" s="105"/>
      <c r="M2" s="105"/>
      <c r="N2" s="105"/>
      <c r="O2" s="105"/>
      <c r="P2" s="16"/>
      <c r="Q2" s="18"/>
      <c r="R2" s="107"/>
      <c r="S2" s="107"/>
      <c r="T2" s="107"/>
      <c r="U2" s="107"/>
      <c r="V2" s="107"/>
      <c r="W2" s="107"/>
      <c r="X2" s="107"/>
      <c r="Y2" s="107"/>
      <c r="Z2" s="19"/>
      <c r="AA2" s="104" t="s">
        <v>61</v>
      </c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2"/>
      <c r="AN2" s="1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24" customFormat="1" ht="39" customHeight="1">
      <c r="A3" s="111" t="s">
        <v>32</v>
      </c>
      <c r="B3" s="117" t="s">
        <v>1</v>
      </c>
      <c r="C3" s="118"/>
      <c r="D3" s="108" t="s">
        <v>9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16" t="s">
        <v>10</v>
      </c>
      <c r="Y3" s="111" t="s">
        <v>22</v>
      </c>
      <c r="Z3" s="111" t="s">
        <v>30</v>
      </c>
      <c r="AA3" s="110" t="s">
        <v>32</v>
      </c>
      <c r="AB3" s="116" t="s">
        <v>31</v>
      </c>
      <c r="AC3" s="116" t="s">
        <v>29</v>
      </c>
      <c r="AD3" s="117" t="s">
        <v>27</v>
      </c>
      <c r="AE3" s="118"/>
      <c r="AF3" s="116" t="s">
        <v>19</v>
      </c>
      <c r="AG3" s="116" t="s">
        <v>25</v>
      </c>
      <c r="AH3" s="116" t="s">
        <v>26</v>
      </c>
      <c r="AI3" s="116" t="s">
        <v>23</v>
      </c>
      <c r="AJ3" s="116" t="s">
        <v>20</v>
      </c>
      <c r="AK3" s="116" t="s">
        <v>13</v>
      </c>
      <c r="AL3" s="116" t="s">
        <v>21</v>
      </c>
      <c r="AM3" s="21"/>
      <c r="AN3" s="21"/>
      <c r="AO3" s="22"/>
      <c r="AP3" s="22"/>
      <c r="AQ3" s="2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23"/>
      <c r="BC3" s="23"/>
      <c r="BD3" s="23"/>
      <c r="BE3" s="23"/>
      <c r="BF3" s="23"/>
    </row>
    <row r="4" spans="1:60" s="27" customFormat="1" ht="48" customHeight="1">
      <c r="A4" s="112"/>
      <c r="B4" s="119"/>
      <c r="C4" s="120"/>
      <c r="D4" s="117" t="s">
        <v>3</v>
      </c>
      <c r="E4" s="121"/>
      <c r="F4" s="108" t="s">
        <v>14</v>
      </c>
      <c r="G4" s="109"/>
      <c r="H4" s="109"/>
      <c r="I4" s="109"/>
      <c r="J4" s="109"/>
      <c r="K4" s="110"/>
      <c r="L4" s="122" t="s">
        <v>4</v>
      </c>
      <c r="M4" s="121"/>
      <c r="N4" s="117" t="s">
        <v>5</v>
      </c>
      <c r="O4" s="121"/>
      <c r="P4" s="117" t="s">
        <v>6</v>
      </c>
      <c r="Q4" s="121"/>
      <c r="R4" s="116" t="s">
        <v>24</v>
      </c>
      <c r="S4" s="116"/>
      <c r="T4" s="116" t="s">
        <v>23</v>
      </c>
      <c r="U4" s="116"/>
      <c r="V4" s="38" t="s">
        <v>62</v>
      </c>
      <c r="W4" s="38" t="s">
        <v>20</v>
      </c>
      <c r="X4" s="116"/>
      <c r="Y4" s="112"/>
      <c r="Z4" s="112"/>
      <c r="AA4" s="110"/>
      <c r="AB4" s="116"/>
      <c r="AC4" s="116"/>
      <c r="AD4" s="111" t="s">
        <v>63</v>
      </c>
      <c r="AE4" s="116" t="s">
        <v>64</v>
      </c>
      <c r="AF4" s="116"/>
      <c r="AG4" s="116"/>
      <c r="AH4" s="116"/>
      <c r="AI4" s="116"/>
      <c r="AJ4" s="116"/>
      <c r="AK4" s="116"/>
      <c r="AL4" s="116"/>
      <c r="AM4" s="115"/>
      <c r="AN4" s="115"/>
      <c r="AO4" s="25"/>
      <c r="AP4" s="25"/>
      <c r="AQ4" s="25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25"/>
      <c r="BC4" s="25"/>
      <c r="BD4" s="25"/>
      <c r="BE4" s="25"/>
      <c r="BF4" s="26"/>
      <c r="BG4" s="26"/>
      <c r="BH4" s="26"/>
    </row>
    <row r="5" spans="1:58" s="36" customFormat="1" ht="39" customHeight="1">
      <c r="A5" s="113"/>
      <c r="B5" s="28" t="s">
        <v>0</v>
      </c>
      <c r="C5" s="29" t="s">
        <v>7</v>
      </c>
      <c r="D5" s="20" t="s">
        <v>0</v>
      </c>
      <c r="E5" s="30" t="s">
        <v>7</v>
      </c>
      <c r="F5" s="31" t="s">
        <v>15</v>
      </c>
      <c r="G5" s="31" t="s">
        <v>16</v>
      </c>
      <c r="H5" s="29" t="s">
        <v>17</v>
      </c>
      <c r="I5" s="20" t="s">
        <v>67</v>
      </c>
      <c r="J5" s="37" t="s">
        <v>65</v>
      </c>
      <c r="K5" s="32" t="s">
        <v>18</v>
      </c>
      <c r="L5" s="40" t="s">
        <v>0</v>
      </c>
      <c r="M5" s="20" t="s">
        <v>2</v>
      </c>
      <c r="N5" s="20" t="s">
        <v>0</v>
      </c>
      <c r="O5" s="20" t="s">
        <v>2</v>
      </c>
      <c r="P5" s="20" t="s">
        <v>0</v>
      </c>
      <c r="Q5" s="20" t="s">
        <v>2</v>
      </c>
      <c r="R5" s="20" t="s">
        <v>0</v>
      </c>
      <c r="S5" s="20" t="s">
        <v>2</v>
      </c>
      <c r="T5" s="20" t="s">
        <v>0</v>
      </c>
      <c r="U5" s="20" t="s">
        <v>8</v>
      </c>
      <c r="V5" s="20"/>
      <c r="W5" s="20" t="s">
        <v>0</v>
      </c>
      <c r="X5" s="116"/>
      <c r="Y5" s="113"/>
      <c r="Z5" s="113"/>
      <c r="AA5" s="110"/>
      <c r="AB5" s="116"/>
      <c r="AC5" s="116"/>
      <c r="AD5" s="113"/>
      <c r="AE5" s="116"/>
      <c r="AF5" s="116"/>
      <c r="AG5" s="116"/>
      <c r="AH5" s="116"/>
      <c r="AI5" s="116"/>
      <c r="AJ5" s="116"/>
      <c r="AK5" s="116"/>
      <c r="AL5" s="116"/>
      <c r="AM5" s="33"/>
      <c r="AN5" s="39"/>
      <c r="AO5" s="34"/>
      <c r="AP5" s="34"/>
      <c r="AQ5" s="34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35"/>
      <c r="BC5" s="34"/>
      <c r="BD5" s="34"/>
      <c r="BE5" s="34"/>
      <c r="BF5" s="26"/>
    </row>
    <row r="6" spans="1:58" s="58" customFormat="1" ht="15.75">
      <c r="A6" s="41" t="s">
        <v>33</v>
      </c>
      <c r="B6" s="42">
        <f aca="true" t="shared" si="0" ref="B6:B30">D6+L6+N6+P6+R6+T6+W6+V6</f>
        <v>1328</v>
      </c>
      <c r="C6" s="43">
        <f aca="true" t="shared" si="1" ref="C6:C31">B6/AB6*100</f>
        <v>102.94573643410854</v>
      </c>
      <c r="D6" s="44">
        <f>F6+G6+H6+I6+J6+K6</f>
        <v>921</v>
      </c>
      <c r="E6" s="43">
        <f aca="true" t="shared" si="2" ref="E6:E31">D6/AC6*100</f>
        <v>104.77815699658703</v>
      </c>
      <c r="F6" s="45"/>
      <c r="G6" s="45">
        <v>293</v>
      </c>
      <c r="H6" s="45">
        <v>594</v>
      </c>
      <c r="I6" s="43"/>
      <c r="J6" s="46"/>
      <c r="K6" s="20">
        <v>34</v>
      </c>
      <c r="L6" s="47">
        <v>200</v>
      </c>
      <c r="M6" s="43">
        <f aca="true" t="shared" si="3" ref="M6:M31">L6/AF6*100</f>
        <v>100</v>
      </c>
      <c r="N6" s="48">
        <v>7</v>
      </c>
      <c r="O6" s="43">
        <f aca="true" t="shared" si="4" ref="O6:O31">N6/AG6*100</f>
        <v>233.33333333333334</v>
      </c>
      <c r="P6" s="20"/>
      <c r="Q6" s="43" t="e">
        <f aca="true" t="shared" si="5" ref="Q6:Q32">P6/AH6*100</f>
        <v>#DIV/0!</v>
      </c>
      <c r="R6" s="48">
        <v>200</v>
      </c>
      <c r="S6" s="43">
        <f>R6/AE6*100</f>
        <v>96.15384615384616</v>
      </c>
      <c r="T6" s="48"/>
      <c r="U6" s="43" t="e">
        <f aca="true" t="shared" si="6" ref="U6:U32">T6/AI6*100</f>
        <v>#DIV/0!</v>
      </c>
      <c r="V6" s="43"/>
      <c r="W6" s="43"/>
      <c r="X6" s="48">
        <v>574</v>
      </c>
      <c r="Y6" s="48"/>
      <c r="Z6" s="48">
        <v>200</v>
      </c>
      <c r="AA6" s="49" t="s">
        <v>33</v>
      </c>
      <c r="AB6" s="50">
        <f aca="true" t="shared" si="7" ref="AB6:AB32">SUM(AC6:AK6)</f>
        <v>1290</v>
      </c>
      <c r="AC6" s="48">
        <v>879</v>
      </c>
      <c r="AD6" s="48"/>
      <c r="AE6" s="48">
        <v>208</v>
      </c>
      <c r="AF6" s="44">
        <v>200</v>
      </c>
      <c r="AG6" s="48">
        <v>3</v>
      </c>
      <c r="AH6" s="48"/>
      <c r="AI6" s="48"/>
      <c r="AJ6" s="48"/>
      <c r="AK6" s="48"/>
      <c r="AL6" s="48"/>
      <c r="AM6" s="51"/>
      <c r="AN6" s="52"/>
      <c r="AO6" s="52"/>
      <c r="AP6" s="52"/>
      <c r="AQ6" s="52"/>
      <c r="AR6" s="53"/>
      <c r="AS6" s="53"/>
      <c r="AT6" s="53"/>
      <c r="AU6" s="53"/>
      <c r="AV6" s="53"/>
      <c r="AW6" s="53"/>
      <c r="AX6" s="54"/>
      <c r="AY6" s="53"/>
      <c r="AZ6" s="53"/>
      <c r="BA6" s="53"/>
      <c r="BB6" s="55"/>
      <c r="BC6" s="52"/>
      <c r="BD6" s="52"/>
      <c r="BE6" s="56"/>
      <c r="BF6" s="57"/>
    </row>
    <row r="7" spans="1:58" s="58" customFormat="1" ht="15.75" customHeight="1">
      <c r="A7" s="41" t="s">
        <v>34</v>
      </c>
      <c r="B7" s="42">
        <f t="shared" si="0"/>
        <v>77.5</v>
      </c>
      <c r="C7" s="43">
        <f t="shared" si="1"/>
        <v>61.50793650793651</v>
      </c>
      <c r="D7" s="44">
        <f aca="true" t="shared" si="8" ref="D7:D30">F7+G7+H7+I7+J7+K7</f>
        <v>45</v>
      </c>
      <c r="E7" s="43">
        <f t="shared" si="2"/>
        <v>45</v>
      </c>
      <c r="F7" s="43">
        <v>17</v>
      </c>
      <c r="G7" s="43"/>
      <c r="H7" s="43">
        <v>28</v>
      </c>
      <c r="I7" s="43"/>
      <c r="J7" s="43"/>
      <c r="K7" s="43"/>
      <c r="L7" s="47"/>
      <c r="M7" s="43" t="e">
        <f t="shared" si="3"/>
        <v>#DIV/0!</v>
      </c>
      <c r="N7" s="48">
        <v>2.5</v>
      </c>
      <c r="O7" s="43">
        <f t="shared" si="4"/>
        <v>41.66666666666667</v>
      </c>
      <c r="P7" s="59"/>
      <c r="Q7" s="43" t="e">
        <f t="shared" si="5"/>
        <v>#DIV/0!</v>
      </c>
      <c r="R7" s="48">
        <v>20</v>
      </c>
      <c r="S7" s="43">
        <f aca="true" t="shared" si="9" ref="S7:S32">R7/AE7*100</f>
        <v>100</v>
      </c>
      <c r="T7" s="48">
        <v>10</v>
      </c>
      <c r="U7" s="43" t="e">
        <f t="shared" si="6"/>
        <v>#DIV/0!</v>
      </c>
      <c r="V7" s="43"/>
      <c r="W7" s="43"/>
      <c r="X7" s="48">
        <v>20</v>
      </c>
      <c r="Y7" s="48"/>
      <c r="Z7" s="48"/>
      <c r="AA7" s="49" t="s">
        <v>34</v>
      </c>
      <c r="AB7" s="50">
        <f t="shared" si="7"/>
        <v>126</v>
      </c>
      <c r="AC7" s="48">
        <v>100</v>
      </c>
      <c r="AD7" s="48"/>
      <c r="AE7" s="48">
        <v>20</v>
      </c>
      <c r="AF7" s="44"/>
      <c r="AG7" s="48">
        <v>6</v>
      </c>
      <c r="AH7" s="48"/>
      <c r="AI7" s="48"/>
      <c r="AJ7" s="48"/>
      <c r="AK7" s="48"/>
      <c r="AL7" s="48"/>
      <c r="AM7" s="51"/>
      <c r="AN7" s="52"/>
      <c r="AO7" s="52"/>
      <c r="AP7" s="52"/>
      <c r="AQ7" s="52"/>
      <c r="AR7" s="53"/>
      <c r="AS7" s="53"/>
      <c r="AT7" s="53"/>
      <c r="AU7" s="53"/>
      <c r="AV7" s="53"/>
      <c r="AW7" s="53"/>
      <c r="AX7" s="54"/>
      <c r="AY7" s="53"/>
      <c r="AZ7" s="53"/>
      <c r="BA7" s="53"/>
      <c r="BB7" s="55"/>
      <c r="BC7" s="52"/>
      <c r="BD7" s="52"/>
      <c r="BE7" s="56"/>
      <c r="BF7" s="57"/>
    </row>
    <row r="8" spans="1:58" s="58" customFormat="1" ht="15.75">
      <c r="A8" s="41" t="s">
        <v>35</v>
      </c>
      <c r="B8" s="42">
        <f t="shared" si="0"/>
        <v>506</v>
      </c>
      <c r="C8" s="43">
        <f t="shared" si="1"/>
        <v>100.03954132068012</v>
      </c>
      <c r="D8" s="44">
        <f t="shared" si="8"/>
        <v>500</v>
      </c>
      <c r="E8" s="43">
        <f t="shared" si="2"/>
        <v>100</v>
      </c>
      <c r="F8" s="43"/>
      <c r="G8" s="43">
        <v>236</v>
      </c>
      <c r="H8" s="43">
        <v>264</v>
      </c>
      <c r="I8" s="43"/>
      <c r="J8" s="43"/>
      <c r="K8" s="43"/>
      <c r="L8" s="47"/>
      <c r="M8" s="43" t="e">
        <f t="shared" si="3"/>
        <v>#DIV/0!</v>
      </c>
      <c r="N8" s="48">
        <v>6</v>
      </c>
      <c r="O8" s="43">
        <f t="shared" si="4"/>
        <v>103.44827586206897</v>
      </c>
      <c r="P8" s="59"/>
      <c r="Q8" s="43" t="e">
        <f t="shared" si="5"/>
        <v>#DIV/0!</v>
      </c>
      <c r="R8" s="48"/>
      <c r="S8" s="43" t="e">
        <f t="shared" si="9"/>
        <v>#DIV/0!</v>
      </c>
      <c r="T8" s="48"/>
      <c r="U8" s="43" t="e">
        <f t="shared" si="6"/>
        <v>#DIV/0!</v>
      </c>
      <c r="V8" s="43"/>
      <c r="W8" s="43"/>
      <c r="X8" s="48">
        <v>150</v>
      </c>
      <c r="Y8" s="48">
        <v>500</v>
      </c>
      <c r="Z8" s="48"/>
      <c r="AA8" s="49" t="s">
        <v>35</v>
      </c>
      <c r="AB8" s="50">
        <f t="shared" si="7"/>
        <v>505.8</v>
      </c>
      <c r="AC8" s="48">
        <v>500</v>
      </c>
      <c r="AD8" s="48"/>
      <c r="AE8" s="48"/>
      <c r="AF8" s="44"/>
      <c r="AG8" s="48">
        <v>5.8</v>
      </c>
      <c r="AH8" s="48"/>
      <c r="AI8" s="48"/>
      <c r="AJ8" s="48"/>
      <c r="AK8" s="48"/>
      <c r="AL8" s="48"/>
      <c r="AM8" s="51"/>
      <c r="AN8" s="52"/>
      <c r="AO8" s="52"/>
      <c r="AP8" s="52"/>
      <c r="AQ8" s="52"/>
      <c r="AR8" s="53"/>
      <c r="AS8" s="53"/>
      <c r="AT8" s="53"/>
      <c r="AU8" s="53"/>
      <c r="AV8" s="53"/>
      <c r="AW8" s="53"/>
      <c r="AX8" s="54"/>
      <c r="AY8" s="53"/>
      <c r="AZ8" s="53"/>
      <c r="BA8" s="53"/>
      <c r="BB8" s="55"/>
      <c r="BC8" s="52"/>
      <c r="BD8" s="52"/>
      <c r="BE8" s="56"/>
      <c r="BF8" s="57"/>
    </row>
    <row r="9" spans="1:58" s="58" customFormat="1" ht="15.75">
      <c r="A9" s="41" t="s">
        <v>36</v>
      </c>
      <c r="B9" s="42">
        <f t="shared" si="0"/>
        <v>870</v>
      </c>
      <c r="C9" s="43">
        <f t="shared" si="1"/>
        <v>100</v>
      </c>
      <c r="D9" s="44">
        <f t="shared" si="8"/>
        <v>870</v>
      </c>
      <c r="E9" s="43">
        <f t="shared" si="2"/>
        <v>100</v>
      </c>
      <c r="F9" s="43">
        <v>90</v>
      </c>
      <c r="G9" s="43">
        <v>531</v>
      </c>
      <c r="H9" s="43">
        <v>249</v>
      </c>
      <c r="I9" s="43"/>
      <c r="J9" s="43"/>
      <c r="K9" s="43"/>
      <c r="L9" s="47"/>
      <c r="M9" s="43" t="e">
        <f t="shared" si="3"/>
        <v>#DIV/0!</v>
      </c>
      <c r="N9" s="48"/>
      <c r="O9" s="43" t="e">
        <f t="shared" si="4"/>
        <v>#DIV/0!</v>
      </c>
      <c r="P9" s="59"/>
      <c r="Q9" s="43" t="e">
        <f t="shared" si="5"/>
        <v>#DIV/0!</v>
      </c>
      <c r="R9" s="48"/>
      <c r="S9" s="43" t="e">
        <f t="shared" si="9"/>
        <v>#DIV/0!</v>
      </c>
      <c r="T9" s="48"/>
      <c r="U9" s="43" t="e">
        <f t="shared" si="6"/>
        <v>#DIV/0!</v>
      </c>
      <c r="V9" s="43"/>
      <c r="W9" s="43"/>
      <c r="X9" s="48">
        <v>305</v>
      </c>
      <c r="Y9" s="48">
        <v>200</v>
      </c>
      <c r="Z9" s="48"/>
      <c r="AA9" s="49" t="s">
        <v>36</v>
      </c>
      <c r="AB9" s="50">
        <f t="shared" si="7"/>
        <v>870</v>
      </c>
      <c r="AC9" s="48">
        <v>870</v>
      </c>
      <c r="AD9" s="48"/>
      <c r="AE9" s="48"/>
      <c r="AF9" s="44"/>
      <c r="AG9" s="48"/>
      <c r="AH9" s="48"/>
      <c r="AI9" s="48"/>
      <c r="AJ9" s="48"/>
      <c r="AK9" s="48"/>
      <c r="AL9" s="48"/>
      <c r="AM9" s="51"/>
      <c r="AN9" s="52"/>
      <c r="AO9" s="52"/>
      <c r="AP9" s="52"/>
      <c r="AQ9" s="52"/>
      <c r="AR9" s="53"/>
      <c r="AS9" s="53"/>
      <c r="AT9" s="53"/>
      <c r="AU9" s="53"/>
      <c r="AV9" s="53"/>
      <c r="AW9" s="53"/>
      <c r="AX9" s="54"/>
      <c r="AY9" s="53"/>
      <c r="AZ9" s="53"/>
      <c r="BA9" s="53"/>
      <c r="BB9" s="55"/>
      <c r="BC9" s="52"/>
      <c r="BD9" s="52"/>
      <c r="BE9" s="56"/>
      <c r="BF9" s="57"/>
    </row>
    <row r="10" spans="1:58" s="58" customFormat="1" ht="16.5" customHeight="1">
      <c r="A10" s="41" t="s">
        <v>37</v>
      </c>
      <c r="B10" s="42">
        <f t="shared" si="0"/>
        <v>6111</v>
      </c>
      <c r="C10" s="43">
        <f t="shared" si="1"/>
        <v>108.911067545892</v>
      </c>
      <c r="D10" s="44">
        <f t="shared" si="8"/>
        <v>4618</v>
      </c>
      <c r="E10" s="43">
        <f t="shared" si="2"/>
        <v>98.48581787161442</v>
      </c>
      <c r="F10" s="43">
        <v>1080</v>
      </c>
      <c r="G10" s="43">
        <v>3399</v>
      </c>
      <c r="H10" s="43">
        <v>139</v>
      </c>
      <c r="I10" s="43"/>
      <c r="J10" s="43"/>
      <c r="K10" s="43"/>
      <c r="L10" s="47"/>
      <c r="M10" s="43" t="e">
        <f t="shared" si="3"/>
        <v>#DIV/0!</v>
      </c>
      <c r="N10" s="48">
        <v>129</v>
      </c>
      <c r="O10" s="43">
        <f t="shared" si="4"/>
        <v>100</v>
      </c>
      <c r="P10" s="59"/>
      <c r="Q10" s="43" t="e">
        <f t="shared" si="5"/>
        <v>#DIV/0!</v>
      </c>
      <c r="R10" s="48">
        <v>865</v>
      </c>
      <c r="S10" s="43">
        <f t="shared" si="9"/>
        <v>109.07944514501891</v>
      </c>
      <c r="T10" s="48">
        <v>301</v>
      </c>
      <c r="U10" s="43" t="e">
        <f t="shared" si="6"/>
        <v>#DIV/0!</v>
      </c>
      <c r="V10" s="43"/>
      <c r="W10" s="43">
        <v>198</v>
      </c>
      <c r="X10" s="48">
        <v>1290</v>
      </c>
      <c r="Y10" s="48"/>
      <c r="Z10" s="48">
        <v>3536</v>
      </c>
      <c r="AA10" s="49" t="s">
        <v>37</v>
      </c>
      <c r="AB10" s="50">
        <f t="shared" si="7"/>
        <v>5611</v>
      </c>
      <c r="AC10" s="48">
        <v>4689</v>
      </c>
      <c r="AD10" s="48"/>
      <c r="AE10" s="48">
        <v>793</v>
      </c>
      <c r="AF10" s="44"/>
      <c r="AG10" s="48">
        <v>129</v>
      </c>
      <c r="AH10" s="48"/>
      <c r="AI10" s="48"/>
      <c r="AJ10" s="48"/>
      <c r="AK10" s="48"/>
      <c r="AL10" s="48"/>
      <c r="AM10" s="51"/>
      <c r="AN10" s="52"/>
      <c r="AO10" s="52"/>
      <c r="AP10" s="52"/>
      <c r="AQ10" s="52"/>
      <c r="AR10" s="53"/>
      <c r="AS10" s="53"/>
      <c r="AT10" s="53"/>
      <c r="AU10" s="53"/>
      <c r="AV10" s="53"/>
      <c r="AW10" s="53"/>
      <c r="AX10" s="54"/>
      <c r="AY10" s="53"/>
      <c r="AZ10" s="53"/>
      <c r="BA10" s="53"/>
      <c r="BB10" s="55"/>
      <c r="BC10" s="52"/>
      <c r="BD10" s="52"/>
      <c r="BE10" s="56"/>
      <c r="BF10" s="57"/>
    </row>
    <row r="11" spans="1:58" s="58" customFormat="1" ht="15.75">
      <c r="A11" s="41" t="s">
        <v>38</v>
      </c>
      <c r="B11" s="42">
        <f t="shared" si="0"/>
        <v>4260</v>
      </c>
      <c r="C11" s="43">
        <f t="shared" si="1"/>
        <v>98.54267869535045</v>
      </c>
      <c r="D11" s="44">
        <f t="shared" si="8"/>
        <v>2755</v>
      </c>
      <c r="E11" s="43">
        <f t="shared" si="2"/>
        <v>103.72740963855422</v>
      </c>
      <c r="F11" s="43">
        <v>50</v>
      </c>
      <c r="G11" s="43">
        <v>2261</v>
      </c>
      <c r="H11" s="43">
        <v>444</v>
      </c>
      <c r="I11" s="43"/>
      <c r="J11" s="43"/>
      <c r="K11" s="43"/>
      <c r="L11" s="47">
        <v>600</v>
      </c>
      <c r="M11" s="43">
        <f t="shared" si="3"/>
        <v>92.3076923076923</v>
      </c>
      <c r="N11" s="48"/>
      <c r="O11" s="43" t="e">
        <f t="shared" si="4"/>
        <v>#DIV/0!</v>
      </c>
      <c r="P11" s="59"/>
      <c r="Q11" s="43" t="e">
        <f t="shared" si="5"/>
        <v>#DIV/0!</v>
      </c>
      <c r="R11" s="48">
        <v>675</v>
      </c>
      <c r="S11" s="43">
        <f t="shared" si="9"/>
        <v>142.7061310782241</v>
      </c>
      <c r="T11" s="48">
        <v>230</v>
      </c>
      <c r="U11" s="43">
        <f t="shared" si="6"/>
        <v>78.2312925170068</v>
      </c>
      <c r="V11" s="43"/>
      <c r="W11" s="43"/>
      <c r="X11" s="48">
        <v>1912</v>
      </c>
      <c r="Y11" s="48">
        <v>1096</v>
      </c>
      <c r="Z11" s="48">
        <v>184</v>
      </c>
      <c r="AA11" s="49" t="s">
        <v>38</v>
      </c>
      <c r="AB11" s="50">
        <f t="shared" si="7"/>
        <v>4323</v>
      </c>
      <c r="AC11" s="48">
        <v>2656</v>
      </c>
      <c r="AD11" s="48">
        <v>250</v>
      </c>
      <c r="AE11" s="48">
        <v>473</v>
      </c>
      <c r="AF11" s="44">
        <v>650</v>
      </c>
      <c r="AG11" s="48"/>
      <c r="AH11" s="48"/>
      <c r="AI11" s="48">
        <v>294</v>
      </c>
      <c r="AJ11" s="48"/>
      <c r="AK11" s="48"/>
      <c r="AL11" s="48">
        <v>1686</v>
      </c>
      <c r="AM11" s="51"/>
      <c r="AN11" s="52"/>
      <c r="AO11" s="52"/>
      <c r="AP11" s="52"/>
      <c r="AQ11" s="52"/>
      <c r="AR11" s="53"/>
      <c r="AS11" s="53"/>
      <c r="AT11" s="53"/>
      <c r="AU11" s="53"/>
      <c r="AV11" s="53"/>
      <c r="AW11" s="53"/>
      <c r="AX11" s="54"/>
      <c r="AY11" s="53"/>
      <c r="AZ11" s="53"/>
      <c r="BA11" s="53"/>
      <c r="BB11" s="55"/>
      <c r="BC11" s="52"/>
      <c r="BD11" s="52"/>
      <c r="BE11" s="56"/>
      <c r="BF11" s="57"/>
    </row>
    <row r="12" spans="1:58" s="58" customFormat="1" ht="15.75">
      <c r="A12" s="41" t="s">
        <v>39</v>
      </c>
      <c r="B12" s="42">
        <f t="shared" si="0"/>
        <v>460</v>
      </c>
      <c r="C12" s="43">
        <f t="shared" si="1"/>
        <v>100</v>
      </c>
      <c r="D12" s="44">
        <f t="shared" si="8"/>
        <v>460</v>
      </c>
      <c r="E12" s="43">
        <f t="shared" si="2"/>
        <v>100</v>
      </c>
      <c r="F12" s="43"/>
      <c r="G12" s="43">
        <v>310</v>
      </c>
      <c r="H12" s="43">
        <v>150</v>
      </c>
      <c r="I12" s="43"/>
      <c r="J12" s="43"/>
      <c r="K12" s="43"/>
      <c r="L12" s="47"/>
      <c r="M12" s="43" t="e">
        <f t="shared" si="3"/>
        <v>#DIV/0!</v>
      </c>
      <c r="N12" s="48"/>
      <c r="O12" s="43" t="e">
        <f t="shared" si="4"/>
        <v>#DIV/0!</v>
      </c>
      <c r="P12" s="59"/>
      <c r="Q12" s="43" t="e">
        <f t="shared" si="5"/>
        <v>#DIV/0!</v>
      </c>
      <c r="R12" s="48"/>
      <c r="S12" s="43" t="e">
        <f t="shared" si="9"/>
        <v>#DIV/0!</v>
      </c>
      <c r="T12" s="48"/>
      <c r="U12" s="43" t="e">
        <f t="shared" si="6"/>
        <v>#DIV/0!</v>
      </c>
      <c r="V12" s="43"/>
      <c r="W12" s="43"/>
      <c r="X12" s="48">
        <v>220</v>
      </c>
      <c r="Y12" s="48"/>
      <c r="Z12" s="48"/>
      <c r="AA12" s="49" t="s">
        <v>39</v>
      </c>
      <c r="AB12" s="50">
        <f t="shared" si="7"/>
        <v>460</v>
      </c>
      <c r="AC12" s="48">
        <v>460</v>
      </c>
      <c r="AD12" s="48"/>
      <c r="AE12" s="48"/>
      <c r="AF12" s="44"/>
      <c r="AG12" s="48"/>
      <c r="AH12" s="48"/>
      <c r="AI12" s="48"/>
      <c r="AJ12" s="48"/>
      <c r="AK12" s="48"/>
      <c r="AL12" s="48">
        <v>220</v>
      </c>
      <c r="AM12" s="51">
        <v>250</v>
      </c>
      <c r="AN12" s="52"/>
      <c r="AO12" s="52"/>
      <c r="AP12" s="52"/>
      <c r="AQ12" s="52"/>
      <c r="AR12" s="53"/>
      <c r="AS12" s="53"/>
      <c r="AT12" s="53"/>
      <c r="AU12" s="53"/>
      <c r="AV12" s="53"/>
      <c r="AW12" s="53"/>
      <c r="AX12" s="54"/>
      <c r="AY12" s="53"/>
      <c r="AZ12" s="53"/>
      <c r="BA12" s="53"/>
      <c r="BB12" s="55"/>
      <c r="BC12" s="52"/>
      <c r="BD12" s="52"/>
      <c r="BE12" s="56"/>
      <c r="BF12" s="57"/>
    </row>
    <row r="13" spans="1:58" s="58" customFormat="1" ht="15" customHeight="1">
      <c r="A13" s="41" t="s">
        <v>40</v>
      </c>
      <c r="B13" s="42">
        <f>D13+L13+N13+P13+R13+T13+W13+V13</f>
        <v>31590</v>
      </c>
      <c r="C13" s="43">
        <f t="shared" si="1"/>
        <v>99.32931488241786</v>
      </c>
      <c r="D13" s="44">
        <f t="shared" si="8"/>
        <v>26410</v>
      </c>
      <c r="E13" s="43">
        <f t="shared" si="2"/>
        <v>98.4933243827851</v>
      </c>
      <c r="F13" s="43">
        <v>2173</v>
      </c>
      <c r="G13" s="43">
        <v>22883</v>
      </c>
      <c r="H13" s="43">
        <v>1018</v>
      </c>
      <c r="I13" s="43"/>
      <c r="J13" s="43">
        <v>40</v>
      </c>
      <c r="K13" s="43">
        <v>296</v>
      </c>
      <c r="L13" s="47">
        <v>300</v>
      </c>
      <c r="M13" s="43">
        <f t="shared" si="3"/>
        <v>100</v>
      </c>
      <c r="N13" s="48">
        <v>355</v>
      </c>
      <c r="O13" s="43">
        <f t="shared" si="4"/>
        <v>96.73024523160763</v>
      </c>
      <c r="P13" s="44">
        <v>134</v>
      </c>
      <c r="Q13" s="43">
        <f t="shared" si="5"/>
        <v>94.83368719037509</v>
      </c>
      <c r="R13" s="48">
        <v>1540</v>
      </c>
      <c r="S13" s="43">
        <f t="shared" si="9"/>
        <v>139.36651583710406</v>
      </c>
      <c r="T13" s="48">
        <v>1892</v>
      </c>
      <c r="U13" s="43">
        <f t="shared" si="6"/>
        <v>96.28498727735368</v>
      </c>
      <c r="V13" s="43">
        <v>390</v>
      </c>
      <c r="W13" s="43">
        <v>569</v>
      </c>
      <c r="X13" s="48">
        <v>5679</v>
      </c>
      <c r="Y13" s="48">
        <v>6817</v>
      </c>
      <c r="Z13" s="48">
        <v>8529</v>
      </c>
      <c r="AA13" s="49" t="s">
        <v>40</v>
      </c>
      <c r="AB13" s="50">
        <f t="shared" si="7"/>
        <v>31803.3</v>
      </c>
      <c r="AC13" s="60">
        <v>26814</v>
      </c>
      <c r="AD13" s="60"/>
      <c r="AE13" s="60">
        <v>1105</v>
      </c>
      <c r="AF13" s="61">
        <v>300</v>
      </c>
      <c r="AG13" s="61">
        <v>367</v>
      </c>
      <c r="AH13" s="61">
        <v>141.3</v>
      </c>
      <c r="AI13" s="61">
        <v>1965</v>
      </c>
      <c r="AJ13" s="61">
        <v>691</v>
      </c>
      <c r="AK13" s="61">
        <v>420</v>
      </c>
      <c r="AL13" s="61">
        <v>5833</v>
      </c>
      <c r="AM13" s="51"/>
      <c r="AN13" s="52"/>
      <c r="AO13" s="52"/>
      <c r="AP13" s="52"/>
      <c r="AQ13" s="52"/>
      <c r="AR13" s="53"/>
      <c r="AS13" s="53"/>
      <c r="AT13" s="53"/>
      <c r="AU13" s="53"/>
      <c r="AV13" s="53"/>
      <c r="AW13" s="53"/>
      <c r="AX13" s="54"/>
      <c r="AY13" s="53"/>
      <c r="AZ13" s="53"/>
      <c r="BA13" s="53"/>
      <c r="BB13" s="55"/>
      <c r="BC13" s="52"/>
      <c r="BD13" s="52"/>
      <c r="BE13" s="56"/>
      <c r="BF13" s="57"/>
    </row>
    <row r="14" spans="1:58" s="58" customFormat="1" ht="15.75">
      <c r="A14" s="41" t="s">
        <v>41</v>
      </c>
      <c r="B14" s="42">
        <f t="shared" si="0"/>
        <v>0</v>
      </c>
      <c r="C14" s="43">
        <f t="shared" si="1"/>
        <v>0</v>
      </c>
      <c r="D14" s="44">
        <f t="shared" si="8"/>
        <v>0</v>
      </c>
      <c r="E14" s="43" t="e">
        <f t="shared" si="2"/>
        <v>#DIV/0!</v>
      </c>
      <c r="F14" s="43"/>
      <c r="G14" s="43"/>
      <c r="H14" s="43"/>
      <c r="I14" s="43"/>
      <c r="J14" s="43"/>
      <c r="K14" s="43"/>
      <c r="L14" s="47"/>
      <c r="M14" s="43" t="e">
        <f t="shared" si="3"/>
        <v>#DIV/0!</v>
      </c>
      <c r="N14" s="48"/>
      <c r="O14" s="43" t="e">
        <f t="shared" si="4"/>
        <v>#DIV/0!</v>
      </c>
      <c r="P14" s="59"/>
      <c r="Q14" s="43" t="e">
        <f t="shared" si="5"/>
        <v>#DIV/0!</v>
      </c>
      <c r="R14" s="48"/>
      <c r="S14" s="43" t="e">
        <f t="shared" si="9"/>
        <v>#DIV/0!</v>
      </c>
      <c r="T14" s="48"/>
      <c r="U14" s="43">
        <f t="shared" si="6"/>
        <v>0</v>
      </c>
      <c r="V14" s="43"/>
      <c r="W14" s="43"/>
      <c r="X14" s="48"/>
      <c r="Y14" s="48"/>
      <c r="Z14" s="48"/>
      <c r="AA14" s="49" t="s">
        <v>41</v>
      </c>
      <c r="AB14" s="50">
        <f t="shared" si="7"/>
        <v>20</v>
      </c>
      <c r="AC14" s="48"/>
      <c r="AD14" s="48"/>
      <c r="AE14" s="48"/>
      <c r="AF14" s="44"/>
      <c r="AG14" s="48"/>
      <c r="AH14" s="48"/>
      <c r="AI14" s="48">
        <v>20</v>
      </c>
      <c r="AJ14" s="48"/>
      <c r="AK14" s="48"/>
      <c r="AL14" s="48"/>
      <c r="AM14" s="51"/>
      <c r="AN14" s="52"/>
      <c r="AO14" s="52"/>
      <c r="AP14" s="52"/>
      <c r="AQ14" s="52"/>
      <c r="AR14" s="53"/>
      <c r="AS14" s="53"/>
      <c r="AT14" s="53"/>
      <c r="AU14" s="53"/>
      <c r="AV14" s="53"/>
      <c r="AW14" s="53"/>
      <c r="AX14" s="54"/>
      <c r="AY14" s="53"/>
      <c r="AZ14" s="53"/>
      <c r="BA14" s="53"/>
      <c r="BB14" s="55"/>
      <c r="BC14" s="52"/>
      <c r="BD14" s="52"/>
      <c r="BE14" s="56"/>
      <c r="BF14" s="57"/>
    </row>
    <row r="15" spans="1:58" s="58" customFormat="1" ht="15.75">
      <c r="A15" s="41" t="s">
        <v>42</v>
      </c>
      <c r="B15" s="42">
        <f>D15+L15+N15+P15+R15+T15+W15+V15</f>
        <v>18208</v>
      </c>
      <c r="C15" s="43">
        <f t="shared" si="1"/>
        <v>105.94670080297917</v>
      </c>
      <c r="D15" s="44">
        <f t="shared" si="8"/>
        <v>9753</v>
      </c>
      <c r="E15" s="43">
        <f t="shared" si="2"/>
        <v>94.95667413104857</v>
      </c>
      <c r="F15" s="43">
        <v>1562</v>
      </c>
      <c r="G15" s="43">
        <v>6011</v>
      </c>
      <c r="H15" s="43">
        <v>151</v>
      </c>
      <c r="I15" s="43"/>
      <c r="J15" s="43"/>
      <c r="K15" s="43">
        <v>2029</v>
      </c>
      <c r="L15" s="47"/>
      <c r="M15" s="43" t="e">
        <f t="shared" si="3"/>
        <v>#DIV/0!</v>
      </c>
      <c r="N15" s="48"/>
      <c r="O15" s="43" t="e">
        <f t="shared" si="4"/>
        <v>#DIV/0!</v>
      </c>
      <c r="P15" s="59"/>
      <c r="Q15" s="43" t="e">
        <f t="shared" si="5"/>
        <v>#DIV/0!</v>
      </c>
      <c r="R15" s="48">
        <v>2995</v>
      </c>
      <c r="S15" s="43">
        <f t="shared" si="9"/>
        <v>149.4510978043912</v>
      </c>
      <c r="T15" s="48">
        <v>1490</v>
      </c>
      <c r="U15" s="43">
        <f t="shared" si="6"/>
        <v>85.09423186750429</v>
      </c>
      <c r="V15" s="44">
        <v>1539</v>
      </c>
      <c r="W15" s="44">
        <v>2431</v>
      </c>
      <c r="X15" s="48">
        <v>4202</v>
      </c>
      <c r="Y15" s="48">
        <v>320</v>
      </c>
      <c r="Z15" s="48">
        <v>338</v>
      </c>
      <c r="AA15" s="49" t="s">
        <v>42</v>
      </c>
      <c r="AB15" s="50">
        <f t="shared" si="7"/>
        <v>17186</v>
      </c>
      <c r="AC15" s="48">
        <v>10271</v>
      </c>
      <c r="AD15" s="48"/>
      <c r="AE15" s="48">
        <v>2004</v>
      </c>
      <c r="AF15" s="44"/>
      <c r="AG15" s="48"/>
      <c r="AH15" s="48"/>
      <c r="AI15" s="48">
        <v>1751</v>
      </c>
      <c r="AJ15" s="48">
        <v>2243</v>
      </c>
      <c r="AK15" s="48">
        <v>917</v>
      </c>
      <c r="AL15" s="48">
        <v>4033</v>
      </c>
      <c r="AM15" s="51"/>
      <c r="AN15" s="52"/>
      <c r="AO15" s="52"/>
      <c r="AP15" s="52"/>
      <c r="AQ15" s="52"/>
      <c r="AR15" s="53"/>
      <c r="AS15" s="53"/>
      <c r="AT15" s="53"/>
      <c r="AU15" s="53"/>
      <c r="AV15" s="53"/>
      <c r="AW15" s="53"/>
      <c r="AX15" s="54"/>
      <c r="AY15" s="53"/>
      <c r="AZ15" s="53"/>
      <c r="BA15" s="53"/>
      <c r="BB15" s="55"/>
      <c r="BC15" s="52"/>
      <c r="BD15" s="52"/>
      <c r="BE15" s="56"/>
      <c r="BF15" s="57"/>
    </row>
    <row r="16" spans="1:58" s="58" customFormat="1" ht="16.5" customHeight="1">
      <c r="A16" s="41" t="s">
        <v>43</v>
      </c>
      <c r="B16" s="42">
        <f t="shared" si="0"/>
        <v>1620</v>
      </c>
      <c r="C16" s="43">
        <f t="shared" si="1"/>
        <v>98.78048780487805</v>
      </c>
      <c r="D16" s="44">
        <f t="shared" si="8"/>
        <v>1167</v>
      </c>
      <c r="E16" s="43">
        <f t="shared" si="2"/>
        <v>100</v>
      </c>
      <c r="F16" s="43">
        <v>151</v>
      </c>
      <c r="G16" s="43">
        <v>612</v>
      </c>
      <c r="H16" s="43">
        <v>302</v>
      </c>
      <c r="I16" s="43"/>
      <c r="J16" s="43"/>
      <c r="K16" s="43">
        <v>102</v>
      </c>
      <c r="L16" s="47"/>
      <c r="M16" s="43" t="e">
        <f t="shared" si="3"/>
        <v>#DIV/0!</v>
      </c>
      <c r="N16" s="48"/>
      <c r="O16" s="43" t="e">
        <f t="shared" si="4"/>
        <v>#DIV/0!</v>
      </c>
      <c r="P16" s="59"/>
      <c r="Q16" s="43" t="e">
        <f t="shared" si="5"/>
        <v>#DIV/0!</v>
      </c>
      <c r="R16" s="48">
        <v>293</v>
      </c>
      <c r="S16" s="43">
        <f t="shared" si="9"/>
        <v>74.55470737913485</v>
      </c>
      <c r="T16" s="48">
        <v>160</v>
      </c>
      <c r="U16" s="43">
        <f t="shared" si="6"/>
        <v>200</v>
      </c>
      <c r="V16" s="43"/>
      <c r="W16" s="43"/>
      <c r="X16" s="48">
        <v>80</v>
      </c>
      <c r="Y16" s="48">
        <v>932</v>
      </c>
      <c r="Z16" s="48"/>
      <c r="AA16" s="49" t="s">
        <v>43</v>
      </c>
      <c r="AB16" s="50">
        <f t="shared" si="7"/>
        <v>1640</v>
      </c>
      <c r="AC16" s="48">
        <v>1167</v>
      </c>
      <c r="AD16" s="48"/>
      <c r="AE16" s="48">
        <v>393</v>
      </c>
      <c r="AF16" s="44"/>
      <c r="AG16" s="48"/>
      <c r="AH16" s="48"/>
      <c r="AI16" s="48">
        <v>80</v>
      </c>
      <c r="AJ16" s="48"/>
      <c r="AK16" s="48"/>
      <c r="AL16" s="48"/>
      <c r="AM16" s="51"/>
      <c r="AN16" s="52"/>
      <c r="AO16" s="52"/>
      <c r="AP16" s="52"/>
      <c r="AQ16" s="52"/>
      <c r="AR16" s="53"/>
      <c r="AS16" s="53"/>
      <c r="AT16" s="53"/>
      <c r="AU16" s="53"/>
      <c r="AV16" s="53"/>
      <c r="AW16" s="53"/>
      <c r="AX16" s="54"/>
      <c r="AY16" s="53"/>
      <c r="AZ16" s="53"/>
      <c r="BA16" s="53"/>
      <c r="BB16" s="55"/>
      <c r="BC16" s="52"/>
      <c r="BD16" s="52"/>
      <c r="BE16" s="56"/>
      <c r="BF16" s="57"/>
    </row>
    <row r="17" spans="1:58" s="58" customFormat="1" ht="15.75">
      <c r="A17" s="41" t="s">
        <v>44</v>
      </c>
      <c r="B17" s="42">
        <f t="shared" si="0"/>
        <v>3130</v>
      </c>
      <c r="C17" s="43">
        <f t="shared" si="1"/>
        <v>87.43016759776536</v>
      </c>
      <c r="D17" s="44">
        <f t="shared" si="8"/>
        <v>3130</v>
      </c>
      <c r="E17" s="43">
        <f t="shared" si="2"/>
        <v>87.43016759776536</v>
      </c>
      <c r="F17" s="43"/>
      <c r="G17" s="43">
        <v>2891</v>
      </c>
      <c r="H17" s="43">
        <v>239</v>
      </c>
      <c r="I17" s="43"/>
      <c r="J17" s="43"/>
      <c r="K17" s="43"/>
      <c r="L17" s="47"/>
      <c r="M17" s="43" t="e">
        <f t="shared" si="3"/>
        <v>#DIV/0!</v>
      </c>
      <c r="N17" s="48"/>
      <c r="O17" s="43" t="e">
        <f t="shared" si="4"/>
        <v>#DIV/0!</v>
      </c>
      <c r="P17" s="59"/>
      <c r="Q17" s="43" t="e">
        <f t="shared" si="5"/>
        <v>#DIV/0!</v>
      </c>
      <c r="R17" s="48"/>
      <c r="S17" s="43" t="e">
        <f t="shared" si="9"/>
        <v>#DIV/0!</v>
      </c>
      <c r="T17" s="48"/>
      <c r="U17" s="43" t="e">
        <f t="shared" si="6"/>
        <v>#DIV/0!</v>
      </c>
      <c r="V17" s="43"/>
      <c r="W17" s="43"/>
      <c r="X17" s="48">
        <v>1361</v>
      </c>
      <c r="Y17" s="48">
        <v>2305</v>
      </c>
      <c r="Z17" s="48">
        <v>2163</v>
      </c>
      <c r="AA17" s="49" t="s">
        <v>44</v>
      </c>
      <c r="AB17" s="50">
        <f t="shared" si="7"/>
        <v>3580</v>
      </c>
      <c r="AC17" s="48">
        <v>3580</v>
      </c>
      <c r="AD17" s="48"/>
      <c r="AE17" s="48"/>
      <c r="AF17" s="44"/>
      <c r="AG17" s="48"/>
      <c r="AH17" s="48"/>
      <c r="AI17" s="48"/>
      <c r="AJ17" s="48"/>
      <c r="AK17" s="48"/>
      <c r="AL17" s="48">
        <v>1350</v>
      </c>
      <c r="AM17" s="51"/>
      <c r="AN17" s="52"/>
      <c r="AO17" s="52"/>
      <c r="AP17" s="52"/>
      <c r="AQ17" s="52"/>
      <c r="AR17" s="53"/>
      <c r="AS17" s="53"/>
      <c r="AT17" s="53"/>
      <c r="AU17" s="53"/>
      <c r="AV17" s="53"/>
      <c r="AW17" s="53"/>
      <c r="AX17" s="54"/>
      <c r="AY17" s="53"/>
      <c r="AZ17" s="53"/>
      <c r="BA17" s="53"/>
      <c r="BB17" s="55"/>
      <c r="BC17" s="52"/>
      <c r="BD17" s="52"/>
      <c r="BE17" s="56"/>
      <c r="BF17" s="62"/>
    </row>
    <row r="18" spans="1:58" s="58" customFormat="1" ht="18" customHeight="1">
      <c r="A18" s="41" t="s">
        <v>45</v>
      </c>
      <c r="B18" s="42">
        <f t="shared" si="0"/>
        <v>5404</v>
      </c>
      <c r="C18" s="43">
        <f t="shared" si="1"/>
        <v>104.4049459041731</v>
      </c>
      <c r="D18" s="44">
        <f t="shared" si="8"/>
        <v>4813</v>
      </c>
      <c r="E18" s="43">
        <f t="shared" si="2"/>
        <v>105.17919580419581</v>
      </c>
      <c r="F18" s="43">
        <v>1631</v>
      </c>
      <c r="G18" s="43">
        <v>1837</v>
      </c>
      <c r="H18" s="43">
        <v>1333</v>
      </c>
      <c r="I18" s="43"/>
      <c r="J18" s="43"/>
      <c r="K18" s="43">
        <v>12</v>
      </c>
      <c r="L18" s="47">
        <v>490</v>
      </c>
      <c r="M18" s="43">
        <f t="shared" si="3"/>
        <v>100</v>
      </c>
      <c r="N18" s="48"/>
      <c r="O18" s="43" t="e">
        <f t="shared" si="4"/>
        <v>#DIV/0!</v>
      </c>
      <c r="P18" s="43"/>
      <c r="Q18" s="43" t="e">
        <f t="shared" si="5"/>
        <v>#DIV/0!</v>
      </c>
      <c r="R18" s="48">
        <v>101</v>
      </c>
      <c r="S18" s="43">
        <f t="shared" si="9"/>
        <v>91.81818181818183</v>
      </c>
      <c r="T18" s="48"/>
      <c r="U18" s="43" t="e">
        <f t="shared" si="6"/>
        <v>#DIV/0!</v>
      </c>
      <c r="V18" s="43"/>
      <c r="W18" s="43"/>
      <c r="X18" s="48">
        <v>1482</v>
      </c>
      <c r="Y18" s="48">
        <v>230</v>
      </c>
      <c r="Z18" s="48"/>
      <c r="AA18" s="49" t="s">
        <v>45</v>
      </c>
      <c r="AB18" s="50">
        <f t="shared" si="7"/>
        <v>5176</v>
      </c>
      <c r="AC18" s="48">
        <v>4576</v>
      </c>
      <c r="AD18" s="48"/>
      <c r="AE18" s="48">
        <v>110</v>
      </c>
      <c r="AF18" s="44">
        <v>490</v>
      </c>
      <c r="AG18" s="48"/>
      <c r="AH18" s="48"/>
      <c r="AI18" s="48"/>
      <c r="AJ18" s="48"/>
      <c r="AK18" s="48"/>
      <c r="AL18" s="48"/>
      <c r="AM18" s="51"/>
      <c r="AN18" s="52"/>
      <c r="AO18" s="52"/>
      <c r="AP18" s="52"/>
      <c r="AQ18" s="52"/>
      <c r="AR18" s="53"/>
      <c r="AS18" s="53"/>
      <c r="AT18" s="53"/>
      <c r="AU18" s="53"/>
      <c r="AV18" s="53"/>
      <c r="AW18" s="53"/>
      <c r="AX18" s="54"/>
      <c r="AY18" s="53"/>
      <c r="AZ18" s="53"/>
      <c r="BA18" s="53"/>
      <c r="BB18" s="55"/>
      <c r="BC18" s="52"/>
      <c r="BD18" s="52"/>
      <c r="BE18" s="56"/>
      <c r="BF18" s="62"/>
    </row>
    <row r="19" spans="1:58" s="58" customFormat="1" ht="15.75">
      <c r="A19" s="41" t="s">
        <v>46</v>
      </c>
      <c r="B19" s="42">
        <f t="shared" si="0"/>
        <v>1479</v>
      </c>
      <c r="C19" s="43">
        <f t="shared" si="1"/>
        <v>101.6844276383637</v>
      </c>
      <c r="D19" s="44">
        <f t="shared" si="8"/>
        <v>1450</v>
      </c>
      <c r="E19" s="43">
        <f t="shared" si="2"/>
        <v>103.57142857142858</v>
      </c>
      <c r="F19" s="43">
        <v>60</v>
      </c>
      <c r="G19" s="43">
        <v>1390</v>
      </c>
      <c r="H19" s="43"/>
      <c r="I19" s="43"/>
      <c r="J19" s="43"/>
      <c r="K19" s="43"/>
      <c r="L19" s="47"/>
      <c r="M19" s="43" t="e">
        <f t="shared" si="3"/>
        <v>#DIV/0!</v>
      </c>
      <c r="N19" s="48">
        <v>4</v>
      </c>
      <c r="O19" s="43">
        <f t="shared" si="4"/>
        <v>114.28571428571428</v>
      </c>
      <c r="P19" s="59"/>
      <c r="Q19" s="43" t="e">
        <f t="shared" si="5"/>
        <v>#DIV/0!</v>
      </c>
      <c r="R19" s="48"/>
      <c r="S19" s="43">
        <f t="shared" si="9"/>
        <v>0</v>
      </c>
      <c r="T19" s="48">
        <v>25</v>
      </c>
      <c r="U19" s="43" t="e">
        <f t="shared" si="6"/>
        <v>#DIV/0!</v>
      </c>
      <c r="V19" s="43"/>
      <c r="W19" s="43"/>
      <c r="X19" s="48">
        <v>357</v>
      </c>
      <c r="Y19" s="48"/>
      <c r="Z19" s="48"/>
      <c r="AA19" s="49" t="s">
        <v>46</v>
      </c>
      <c r="AB19" s="50">
        <f t="shared" si="7"/>
        <v>1454.5</v>
      </c>
      <c r="AC19" s="48">
        <v>1400</v>
      </c>
      <c r="AD19" s="48"/>
      <c r="AE19" s="48">
        <v>51</v>
      </c>
      <c r="AF19" s="44"/>
      <c r="AG19" s="48">
        <v>3.5</v>
      </c>
      <c r="AH19" s="48"/>
      <c r="AI19" s="48"/>
      <c r="AJ19" s="48"/>
      <c r="AK19" s="48"/>
      <c r="AL19" s="48"/>
      <c r="AM19" s="51"/>
      <c r="AN19" s="52"/>
      <c r="AO19" s="52"/>
      <c r="AP19" s="52"/>
      <c r="AQ19" s="52"/>
      <c r="AR19" s="53"/>
      <c r="AS19" s="53"/>
      <c r="AT19" s="53"/>
      <c r="AU19" s="53"/>
      <c r="AV19" s="53"/>
      <c r="AW19" s="53"/>
      <c r="AX19" s="54"/>
      <c r="AY19" s="53"/>
      <c r="AZ19" s="53"/>
      <c r="BA19" s="53"/>
      <c r="BB19" s="55"/>
      <c r="BC19" s="52"/>
      <c r="BD19" s="52"/>
      <c r="BE19" s="56"/>
      <c r="BF19" s="62"/>
    </row>
    <row r="20" spans="1:58" s="58" customFormat="1" ht="15.75">
      <c r="A20" s="41" t="s">
        <v>47</v>
      </c>
      <c r="B20" s="42">
        <f t="shared" si="0"/>
        <v>3063</v>
      </c>
      <c r="C20" s="43">
        <f t="shared" si="1"/>
        <v>100.36041939711664</v>
      </c>
      <c r="D20" s="44">
        <f t="shared" si="8"/>
        <v>2575</v>
      </c>
      <c r="E20" s="43">
        <f t="shared" si="2"/>
        <v>100</v>
      </c>
      <c r="F20" s="43">
        <v>50</v>
      </c>
      <c r="G20" s="43">
        <v>1550</v>
      </c>
      <c r="H20" s="43">
        <v>975</v>
      </c>
      <c r="I20" s="43"/>
      <c r="J20" s="43"/>
      <c r="K20" s="43"/>
      <c r="L20" s="47">
        <v>250</v>
      </c>
      <c r="M20" s="43">
        <f t="shared" si="3"/>
        <v>100</v>
      </c>
      <c r="N20" s="48">
        <v>12</v>
      </c>
      <c r="O20" s="43">
        <f t="shared" si="4"/>
        <v>100</v>
      </c>
      <c r="P20" s="59"/>
      <c r="Q20" s="43" t="e">
        <f t="shared" si="5"/>
        <v>#DIV/0!</v>
      </c>
      <c r="R20" s="48">
        <v>132</v>
      </c>
      <c r="S20" s="43">
        <f t="shared" si="9"/>
        <v>105.60000000000001</v>
      </c>
      <c r="T20" s="48">
        <v>94</v>
      </c>
      <c r="U20" s="43">
        <f t="shared" si="6"/>
        <v>104.44444444444446</v>
      </c>
      <c r="V20" s="43"/>
      <c r="W20" s="43"/>
      <c r="X20" s="48">
        <v>986</v>
      </c>
      <c r="Y20" s="48"/>
      <c r="Z20" s="48">
        <v>2210</v>
      </c>
      <c r="AA20" s="49" t="s">
        <v>47</v>
      </c>
      <c r="AB20" s="50">
        <f t="shared" si="7"/>
        <v>3052</v>
      </c>
      <c r="AC20" s="48">
        <v>2575</v>
      </c>
      <c r="AD20" s="48"/>
      <c r="AE20" s="48">
        <v>125</v>
      </c>
      <c r="AF20" s="44">
        <v>250</v>
      </c>
      <c r="AG20" s="48">
        <v>12</v>
      </c>
      <c r="AH20" s="48"/>
      <c r="AI20" s="48">
        <v>90</v>
      </c>
      <c r="AJ20" s="48"/>
      <c r="AK20" s="48"/>
      <c r="AL20" s="48"/>
      <c r="AM20" s="51"/>
      <c r="AN20" s="52"/>
      <c r="AO20" s="52"/>
      <c r="AP20" s="52"/>
      <c r="AQ20" s="52"/>
      <c r="AR20" s="53"/>
      <c r="AS20" s="53"/>
      <c r="AT20" s="53"/>
      <c r="AU20" s="53"/>
      <c r="AV20" s="53"/>
      <c r="AW20" s="53"/>
      <c r="AX20" s="54"/>
      <c r="AY20" s="53"/>
      <c r="AZ20" s="53"/>
      <c r="BA20" s="53"/>
      <c r="BB20" s="55"/>
      <c r="BC20" s="52"/>
      <c r="BD20" s="52"/>
      <c r="BE20" s="56"/>
      <c r="BF20" s="62"/>
    </row>
    <row r="21" spans="1:58" s="58" customFormat="1" ht="15.75">
      <c r="A21" s="41" t="s">
        <v>48</v>
      </c>
      <c r="B21" s="42">
        <f t="shared" si="0"/>
        <v>1083</v>
      </c>
      <c r="C21" s="43">
        <f t="shared" si="1"/>
        <v>100.09242144177448</v>
      </c>
      <c r="D21" s="44">
        <f t="shared" si="8"/>
        <v>1013</v>
      </c>
      <c r="E21" s="43">
        <f t="shared" si="2"/>
        <v>100.09881422924903</v>
      </c>
      <c r="F21" s="43">
        <v>41</v>
      </c>
      <c r="G21" s="43">
        <v>696</v>
      </c>
      <c r="H21" s="43">
        <v>276</v>
      </c>
      <c r="I21" s="43"/>
      <c r="J21" s="43"/>
      <c r="K21" s="43"/>
      <c r="L21" s="47"/>
      <c r="M21" s="43" t="e">
        <f t="shared" si="3"/>
        <v>#DIV/0!</v>
      </c>
      <c r="N21" s="48"/>
      <c r="O21" s="43" t="e">
        <f t="shared" si="4"/>
        <v>#DIV/0!</v>
      </c>
      <c r="P21" s="59"/>
      <c r="Q21" s="43" t="e">
        <f t="shared" si="5"/>
        <v>#DIV/0!</v>
      </c>
      <c r="R21" s="48">
        <v>70</v>
      </c>
      <c r="S21" s="43">
        <f t="shared" si="9"/>
        <v>100</v>
      </c>
      <c r="T21" s="48"/>
      <c r="U21" s="43" t="e">
        <f t="shared" si="6"/>
        <v>#DIV/0!</v>
      </c>
      <c r="V21" s="43"/>
      <c r="W21" s="43"/>
      <c r="X21" s="48">
        <v>20</v>
      </c>
      <c r="Y21" s="48"/>
      <c r="Z21" s="48">
        <v>700</v>
      </c>
      <c r="AA21" s="49" t="s">
        <v>48</v>
      </c>
      <c r="AB21" s="50">
        <f t="shared" si="7"/>
        <v>1082</v>
      </c>
      <c r="AC21" s="48">
        <v>1012</v>
      </c>
      <c r="AD21" s="48"/>
      <c r="AE21" s="48">
        <v>70</v>
      </c>
      <c r="AF21" s="44"/>
      <c r="AG21" s="48"/>
      <c r="AH21" s="48"/>
      <c r="AI21" s="48"/>
      <c r="AJ21" s="48"/>
      <c r="AK21" s="48"/>
      <c r="AL21" s="48"/>
      <c r="AM21" s="51"/>
      <c r="AN21" s="52"/>
      <c r="AO21" s="52"/>
      <c r="AP21" s="52"/>
      <c r="AQ21" s="52"/>
      <c r="AR21" s="53"/>
      <c r="AS21" s="53"/>
      <c r="AT21" s="53"/>
      <c r="AU21" s="53"/>
      <c r="AV21" s="53"/>
      <c r="AW21" s="53"/>
      <c r="AX21" s="54"/>
      <c r="AY21" s="53"/>
      <c r="AZ21" s="53"/>
      <c r="BA21" s="53"/>
      <c r="BB21" s="55"/>
      <c r="BC21" s="52"/>
      <c r="BD21" s="52"/>
      <c r="BE21" s="56"/>
      <c r="BF21" s="62"/>
    </row>
    <row r="22" spans="1:58" s="58" customFormat="1" ht="15.75">
      <c r="A22" s="41" t="s">
        <v>49</v>
      </c>
      <c r="B22" s="42">
        <f t="shared" si="0"/>
        <v>5563</v>
      </c>
      <c r="C22" s="43">
        <f t="shared" si="1"/>
        <v>96.92481923512501</v>
      </c>
      <c r="D22" s="44">
        <f t="shared" si="8"/>
        <v>5060</v>
      </c>
      <c r="E22" s="43">
        <f t="shared" si="2"/>
        <v>97.12092130518234</v>
      </c>
      <c r="F22" s="43"/>
      <c r="G22" s="43">
        <v>800</v>
      </c>
      <c r="H22" s="43">
        <v>4260</v>
      </c>
      <c r="I22" s="43"/>
      <c r="J22" s="43"/>
      <c r="K22" s="43"/>
      <c r="L22" s="47"/>
      <c r="M22" s="43" t="e">
        <f t="shared" si="3"/>
        <v>#DIV/0!</v>
      </c>
      <c r="N22" s="48">
        <v>401</v>
      </c>
      <c r="O22" s="43">
        <f t="shared" si="4"/>
        <v>96.39423076923077</v>
      </c>
      <c r="P22" s="43"/>
      <c r="Q22" s="43">
        <f t="shared" si="5"/>
        <v>0</v>
      </c>
      <c r="R22" s="48">
        <v>42</v>
      </c>
      <c r="S22" s="43">
        <f t="shared" si="9"/>
        <v>84</v>
      </c>
      <c r="T22" s="48">
        <v>60</v>
      </c>
      <c r="U22" s="43">
        <f t="shared" si="6"/>
        <v>100</v>
      </c>
      <c r="V22" s="43"/>
      <c r="W22" s="43"/>
      <c r="X22" s="48">
        <v>636</v>
      </c>
      <c r="Y22" s="48">
        <v>40</v>
      </c>
      <c r="Z22" s="48">
        <v>1965</v>
      </c>
      <c r="AA22" s="49" t="s">
        <v>49</v>
      </c>
      <c r="AB22" s="50">
        <f t="shared" si="7"/>
        <v>5739.5</v>
      </c>
      <c r="AC22" s="48">
        <v>5210</v>
      </c>
      <c r="AD22" s="48"/>
      <c r="AE22" s="48">
        <v>50</v>
      </c>
      <c r="AF22" s="44"/>
      <c r="AG22" s="48">
        <v>416</v>
      </c>
      <c r="AH22" s="48">
        <v>3.5</v>
      </c>
      <c r="AI22" s="48">
        <v>60</v>
      </c>
      <c r="AJ22" s="48"/>
      <c r="AK22" s="48"/>
      <c r="AL22" s="48">
        <v>714</v>
      </c>
      <c r="AM22" s="51"/>
      <c r="AN22" s="52"/>
      <c r="AO22" s="52"/>
      <c r="AP22" s="52"/>
      <c r="AQ22" s="52"/>
      <c r="AR22" s="53"/>
      <c r="AS22" s="53"/>
      <c r="AT22" s="53"/>
      <c r="AU22" s="53"/>
      <c r="AV22" s="53"/>
      <c r="AW22" s="53"/>
      <c r="AX22" s="54"/>
      <c r="AY22" s="53"/>
      <c r="AZ22" s="53"/>
      <c r="BA22" s="53"/>
      <c r="BB22" s="55"/>
      <c r="BC22" s="52"/>
      <c r="BD22" s="52"/>
      <c r="BE22" s="56"/>
      <c r="BF22" s="62"/>
    </row>
    <row r="23" spans="1:58" s="58" customFormat="1" ht="15.75">
      <c r="A23" s="41" t="s">
        <v>50</v>
      </c>
      <c r="B23" s="42">
        <f t="shared" si="0"/>
        <v>200</v>
      </c>
      <c r="C23" s="43">
        <f t="shared" si="1"/>
        <v>86.95652173913044</v>
      </c>
      <c r="D23" s="44">
        <f t="shared" si="8"/>
        <v>120</v>
      </c>
      <c r="E23" s="43">
        <f t="shared" si="2"/>
        <v>80</v>
      </c>
      <c r="F23" s="43">
        <v>30</v>
      </c>
      <c r="G23" s="43">
        <v>40</v>
      </c>
      <c r="H23" s="43">
        <v>50</v>
      </c>
      <c r="I23" s="43"/>
      <c r="J23" s="43"/>
      <c r="K23" s="43"/>
      <c r="L23" s="47"/>
      <c r="M23" s="43" t="e">
        <f t="shared" si="3"/>
        <v>#DIV/0!</v>
      </c>
      <c r="N23" s="48">
        <v>40</v>
      </c>
      <c r="O23" s="43">
        <f t="shared" si="4"/>
        <v>100</v>
      </c>
      <c r="P23" s="59"/>
      <c r="Q23" s="43" t="e">
        <f t="shared" si="5"/>
        <v>#DIV/0!</v>
      </c>
      <c r="R23" s="48">
        <v>40</v>
      </c>
      <c r="S23" s="43">
        <f t="shared" si="9"/>
        <v>100</v>
      </c>
      <c r="T23" s="48"/>
      <c r="U23" s="43" t="e">
        <f t="shared" si="6"/>
        <v>#DIV/0!</v>
      </c>
      <c r="V23" s="43"/>
      <c r="W23" s="43"/>
      <c r="X23" s="48"/>
      <c r="Y23" s="48">
        <v>100</v>
      </c>
      <c r="Z23" s="48">
        <v>12</v>
      </c>
      <c r="AA23" s="49" t="s">
        <v>50</v>
      </c>
      <c r="AB23" s="50">
        <f t="shared" si="7"/>
        <v>230</v>
      </c>
      <c r="AC23" s="48">
        <v>150</v>
      </c>
      <c r="AD23" s="48"/>
      <c r="AE23" s="48">
        <v>40</v>
      </c>
      <c r="AF23" s="44"/>
      <c r="AG23" s="48">
        <v>40</v>
      </c>
      <c r="AH23" s="48"/>
      <c r="AI23" s="48"/>
      <c r="AJ23" s="48"/>
      <c r="AK23" s="48"/>
      <c r="AL23" s="48"/>
      <c r="AM23" s="51"/>
      <c r="AN23" s="52"/>
      <c r="AO23" s="52"/>
      <c r="AP23" s="52"/>
      <c r="AQ23" s="52"/>
      <c r="AR23" s="53"/>
      <c r="AS23" s="53"/>
      <c r="AT23" s="53"/>
      <c r="AU23" s="53"/>
      <c r="AV23" s="53"/>
      <c r="AW23" s="53"/>
      <c r="AX23" s="54"/>
      <c r="AY23" s="53"/>
      <c r="AZ23" s="53"/>
      <c r="BA23" s="53"/>
      <c r="BB23" s="55"/>
      <c r="BC23" s="52"/>
      <c r="BD23" s="52"/>
      <c r="BE23" s="56"/>
      <c r="BF23" s="62"/>
    </row>
    <row r="24" spans="1:58" s="58" customFormat="1" ht="17.25" customHeight="1">
      <c r="A24" s="41" t="s">
        <v>51</v>
      </c>
      <c r="B24" s="42">
        <f t="shared" si="0"/>
        <v>5309</v>
      </c>
      <c r="C24" s="43">
        <f t="shared" si="1"/>
        <v>101.20091498284407</v>
      </c>
      <c r="D24" s="44">
        <f t="shared" si="8"/>
        <v>4537</v>
      </c>
      <c r="E24" s="43">
        <f t="shared" si="2"/>
        <v>100</v>
      </c>
      <c r="F24" s="43">
        <v>1001</v>
      </c>
      <c r="G24" s="43">
        <v>2752</v>
      </c>
      <c r="H24" s="43">
        <v>784</v>
      </c>
      <c r="I24" s="43"/>
      <c r="J24" s="43"/>
      <c r="K24" s="43"/>
      <c r="L24" s="47">
        <v>60</v>
      </c>
      <c r="M24" s="43">
        <f t="shared" si="3"/>
        <v>100</v>
      </c>
      <c r="N24" s="48">
        <v>34</v>
      </c>
      <c r="O24" s="43">
        <f t="shared" si="4"/>
        <v>136</v>
      </c>
      <c r="P24" s="59"/>
      <c r="Q24" s="43" t="e">
        <f t="shared" si="5"/>
        <v>#DIV/0!</v>
      </c>
      <c r="R24" s="48">
        <v>370</v>
      </c>
      <c r="S24" s="43">
        <f t="shared" si="9"/>
        <v>100</v>
      </c>
      <c r="T24" s="48">
        <v>308</v>
      </c>
      <c r="U24" s="43">
        <f t="shared" si="6"/>
        <v>121.25984251968505</v>
      </c>
      <c r="V24" s="43"/>
      <c r="W24" s="43"/>
      <c r="X24" s="48">
        <v>2119</v>
      </c>
      <c r="Y24" s="48">
        <v>1566</v>
      </c>
      <c r="Z24" s="48">
        <v>1455</v>
      </c>
      <c r="AA24" s="49" t="s">
        <v>51</v>
      </c>
      <c r="AB24" s="50">
        <f t="shared" si="7"/>
        <v>5246</v>
      </c>
      <c r="AC24" s="48">
        <v>4537</v>
      </c>
      <c r="AD24" s="48"/>
      <c r="AE24" s="48">
        <v>370</v>
      </c>
      <c r="AF24" s="44">
        <v>60</v>
      </c>
      <c r="AG24" s="48">
        <v>25</v>
      </c>
      <c r="AH24" s="48"/>
      <c r="AI24" s="48">
        <v>254</v>
      </c>
      <c r="AJ24" s="48"/>
      <c r="AK24" s="48"/>
      <c r="AL24" s="48">
        <v>2049</v>
      </c>
      <c r="AM24" s="51"/>
      <c r="AN24" s="52"/>
      <c r="AO24" s="52"/>
      <c r="AP24" s="52"/>
      <c r="AQ24" s="52"/>
      <c r="AR24" s="53"/>
      <c r="AS24" s="53"/>
      <c r="AT24" s="53"/>
      <c r="AU24" s="53"/>
      <c r="AV24" s="53"/>
      <c r="AW24" s="53"/>
      <c r="AX24" s="54"/>
      <c r="AY24" s="53"/>
      <c r="AZ24" s="53"/>
      <c r="BA24" s="53"/>
      <c r="BB24" s="55"/>
      <c r="BC24" s="52"/>
      <c r="BD24" s="52"/>
      <c r="BE24" s="56"/>
      <c r="BF24" s="62"/>
    </row>
    <row r="25" spans="1:58" s="58" customFormat="1" ht="15.75">
      <c r="A25" s="41" t="s">
        <v>52</v>
      </c>
      <c r="B25" s="42">
        <f t="shared" si="0"/>
        <v>6035</v>
      </c>
      <c r="C25" s="43">
        <f t="shared" si="1"/>
        <v>99.99171568221357</v>
      </c>
      <c r="D25" s="44">
        <f t="shared" si="8"/>
        <v>5035</v>
      </c>
      <c r="E25" s="43">
        <f t="shared" si="2"/>
        <v>96.47442038704732</v>
      </c>
      <c r="F25" s="20">
        <v>40</v>
      </c>
      <c r="G25" s="20">
        <v>4643</v>
      </c>
      <c r="H25" s="20">
        <v>248</v>
      </c>
      <c r="I25" s="20"/>
      <c r="J25" s="20"/>
      <c r="K25" s="43">
        <v>104</v>
      </c>
      <c r="L25" s="47"/>
      <c r="M25" s="43" t="e">
        <f t="shared" si="3"/>
        <v>#DIV/0!</v>
      </c>
      <c r="N25" s="48"/>
      <c r="O25" s="43">
        <f t="shared" si="4"/>
        <v>0</v>
      </c>
      <c r="P25" s="59"/>
      <c r="Q25" s="43" t="e">
        <f t="shared" si="5"/>
        <v>#DIV/0!</v>
      </c>
      <c r="R25" s="48">
        <v>811</v>
      </c>
      <c r="S25" s="43">
        <f t="shared" si="9"/>
        <v>99.38725490196079</v>
      </c>
      <c r="T25" s="48">
        <v>189</v>
      </c>
      <c r="U25" s="43" t="e">
        <f t="shared" si="6"/>
        <v>#DIV/0!</v>
      </c>
      <c r="V25" s="43"/>
      <c r="W25" s="43"/>
      <c r="X25" s="48">
        <v>2595</v>
      </c>
      <c r="Y25" s="48">
        <v>1471</v>
      </c>
      <c r="Z25" s="48">
        <v>1869</v>
      </c>
      <c r="AA25" s="49" t="s">
        <v>52</v>
      </c>
      <c r="AB25" s="50">
        <f t="shared" si="7"/>
        <v>6035.5</v>
      </c>
      <c r="AC25" s="48">
        <v>5219</v>
      </c>
      <c r="AD25" s="48"/>
      <c r="AE25" s="48">
        <v>816</v>
      </c>
      <c r="AF25" s="44"/>
      <c r="AG25" s="48">
        <v>0.5</v>
      </c>
      <c r="AH25" s="48"/>
      <c r="AI25" s="48"/>
      <c r="AJ25" s="48"/>
      <c r="AK25" s="48"/>
      <c r="AL25" s="48">
        <v>2640</v>
      </c>
      <c r="AM25" s="51">
        <v>709</v>
      </c>
      <c r="AN25" s="52">
        <v>1012</v>
      </c>
      <c r="AO25" s="52"/>
      <c r="AP25" s="52"/>
      <c r="AQ25" s="52"/>
      <c r="AR25" s="53"/>
      <c r="AS25" s="53"/>
      <c r="AT25" s="53"/>
      <c r="AU25" s="53"/>
      <c r="AV25" s="53"/>
      <c r="AW25" s="53"/>
      <c r="AX25" s="54"/>
      <c r="AY25" s="53"/>
      <c r="AZ25" s="53"/>
      <c r="BA25" s="53"/>
      <c r="BB25" s="55"/>
      <c r="BC25" s="52"/>
      <c r="BD25" s="52"/>
      <c r="BE25" s="56"/>
      <c r="BF25" s="62"/>
    </row>
    <row r="26" spans="1:58" s="58" customFormat="1" ht="15.75">
      <c r="A26" s="41" t="s">
        <v>53</v>
      </c>
      <c r="B26" s="42">
        <f t="shared" si="0"/>
        <v>2871</v>
      </c>
      <c r="C26" s="43">
        <f t="shared" si="1"/>
        <v>90.85443037974683</v>
      </c>
      <c r="D26" s="44">
        <f t="shared" si="8"/>
        <v>2780</v>
      </c>
      <c r="E26" s="43">
        <f t="shared" si="2"/>
        <v>93.60269360269359</v>
      </c>
      <c r="F26" s="43"/>
      <c r="G26" s="43">
        <v>472</v>
      </c>
      <c r="H26" s="43">
        <v>2308</v>
      </c>
      <c r="I26" s="43"/>
      <c r="J26" s="43"/>
      <c r="K26" s="20"/>
      <c r="L26" s="63"/>
      <c r="M26" s="43" t="e">
        <f t="shared" si="3"/>
        <v>#DIV/0!</v>
      </c>
      <c r="N26" s="48">
        <v>91</v>
      </c>
      <c r="O26" s="43">
        <f t="shared" si="4"/>
        <v>101.11111111111111</v>
      </c>
      <c r="P26" s="59"/>
      <c r="Q26" s="43" t="e">
        <f t="shared" si="5"/>
        <v>#DIV/0!</v>
      </c>
      <c r="R26" s="48"/>
      <c r="S26" s="43">
        <f t="shared" si="9"/>
        <v>0</v>
      </c>
      <c r="T26" s="48"/>
      <c r="U26" s="43" t="e">
        <f t="shared" si="6"/>
        <v>#DIV/0!</v>
      </c>
      <c r="V26" s="43"/>
      <c r="W26" s="43"/>
      <c r="X26" s="48"/>
      <c r="Y26" s="48"/>
      <c r="Z26" s="48"/>
      <c r="AA26" s="49" t="s">
        <v>53</v>
      </c>
      <c r="AB26" s="50">
        <f t="shared" si="7"/>
        <v>3160</v>
      </c>
      <c r="AC26" s="48">
        <v>2970</v>
      </c>
      <c r="AD26" s="48"/>
      <c r="AE26" s="48">
        <v>100</v>
      </c>
      <c r="AF26" s="44"/>
      <c r="AG26" s="48">
        <v>90</v>
      </c>
      <c r="AH26" s="48"/>
      <c r="AI26" s="48"/>
      <c r="AJ26" s="48"/>
      <c r="AK26" s="48"/>
      <c r="AL26" s="48"/>
      <c r="AM26" s="51"/>
      <c r="AN26" s="52"/>
      <c r="AO26" s="52"/>
      <c r="AP26" s="52"/>
      <c r="AQ26" s="52"/>
      <c r="AR26" s="53"/>
      <c r="AS26" s="53"/>
      <c r="AT26" s="53"/>
      <c r="AU26" s="53"/>
      <c r="AV26" s="53"/>
      <c r="AW26" s="53"/>
      <c r="AX26" s="54"/>
      <c r="AY26" s="53"/>
      <c r="AZ26" s="53"/>
      <c r="BA26" s="53"/>
      <c r="BB26" s="55"/>
      <c r="BC26" s="52"/>
      <c r="BD26" s="52"/>
      <c r="BE26" s="56"/>
      <c r="BF26" s="62"/>
    </row>
    <row r="27" spans="1:58" s="58" customFormat="1" ht="15.75">
      <c r="A27" s="41" t="s">
        <v>54</v>
      </c>
      <c r="B27" s="42">
        <f t="shared" si="0"/>
        <v>5241</v>
      </c>
      <c r="C27" s="43">
        <f t="shared" si="1"/>
        <v>93.7567084078712</v>
      </c>
      <c r="D27" s="44">
        <f t="shared" si="8"/>
        <v>3142</v>
      </c>
      <c r="E27" s="43">
        <f t="shared" si="2"/>
        <v>100.31928480204341</v>
      </c>
      <c r="F27" s="43">
        <v>115</v>
      </c>
      <c r="G27" s="43">
        <v>1603</v>
      </c>
      <c r="H27" s="43">
        <v>1424</v>
      </c>
      <c r="I27" s="43"/>
      <c r="J27" s="43"/>
      <c r="K27" s="43"/>
      <c r="L27" s="47">
        <v>430</v>
      </c>
      <c r="M27" s="43">
        <f t="shared" si="3"/>
        <v>100</v>
      </c>
      <c r="N27" s="48">
        <v>1230</v>
      </c>
      <c r="O27" s="43">
        <f t="shared" si="4"/>
        <v>86.31578947368422</v>
      </c>
      <c r="P27" s="43"/>
      <c r="Q27" s="43" t="e">
        <f t="shared" si="5"/>
        <v>#DIV/0!</v>
      </c>
      <c r="R27" s="48">
        <v>439</v>
      </c>
      <c r="S27" s="43">
        <f t="shared" si="9"/>
        <v>184.45378151260505</v>
      </c>
      <c r="T27" s="48"/>
      <c r="U27" s="43">
        <f t="shared" si="6"/>
        <v>0</v>
      </c>
      <c r="V27" s="43"/>
      <c r="W27" s="43"/>
      <c r="X27" s="48">
        <v>1016</v>
      </c>
      <c r="Y27" s="48"/>
      <c r="Z27" s="48"/>
      <c r="AA27" s="49" t="s">
        <v>54</v>
      </c>
      <c r="AB27" s="50">
        <f t="shared" si="7"/>
        <v>5590</v>
      </c>
      <c r="AC27" s="48">
        <v>3132</v>
      </c>
      <c r="AD27" s="48"/>
      <c r="AE27" s="48">
        <v>238</v>
      </c>
      <c r="AF27" s="44">
        <v>430</v>
      </c>
      <c r="AG27" s="64">
        <v>1425</v>
      </c>
      <c r="AH27" s="48"/>
      <c r="AI27" s="48">
        <v>365</v>
      </c>
      <c r="AJ27" s="48"/>
      <c r="AK27" s="48"/>
      <c r="AL27" s="48">
        <v>1611</v>
      </c>
      <c r="AM27" s="51"/>
      <c r="AN27" s="52"/>
      <c r="AO27" s="52"/>
      <c r="AP27" s="52"/>
      <c r="AQ27" s="52"/>
      <c r="AR27" s="53"/>
      <c r="AS27" s="53"/>
      <c r="AT27" s="65"/>
      <c r="AU27" s="53"/>
      <c r="AV27" s="53"/>
      <c r="AW27" s="53"/>
      <c r="AX27" s="54"/>
      <c r="AY27" s="53"/>
      <c r="AZ27" s="53"/>
      <c r="BA27" s="53"/>
      <c r="BB27" s="55"/>
      <c r="BC27" s="52"/>
      <c r="BD27" s="52"/>
      <c r="BE27" s="56"/>
      <c r="BF27" s="62"/>
    </row>
    <row r="28" spans="1:58" s="58" customFormat="1" ht="15.75">
      <c r="A28" s="41" t="s">
        <v>55</v>
      </c>
      <c r="B28" s="42">
        <f t="shared" si="0"/>
        <v>1086</v>
      </c>
      <c r="C28" s="43">
        <f t="shared" si="1"/>
        <v>84.4741754822651</v>
      </c>
      <c r="D28" s="44">
        <f t="shared" si="8"/>
        <v>939</v>
      </c>
      <c r="E28" s="43">
        <f t="shared" si="2"/>
        <v>100</v>
      </c>
      <c r="F28" s="43">
        <v>120</v>
      </c>
      <c r="G28" s="43">
        <v>553</v>
      </c>
      <c r="H28" s="43">
        <v>266</v>
      </c>
      <c r="I28" s="43"/>
      <c r="J28" s="43"/>
      <c r="K28" s="43"/>
      <c r="L28" s="47"/>
      <c r="M28" s="43">
        <f t="shared" si="3"/>
        <v>0</v>
      </c>
      <c r="N28" s="48">
        <v>22</v>
      </c>
      <c r="O28" s="43">
        <f t="shared" si="4"/>
        <v>60.10928961748634</v>
      </c>
      <c r="P28" s="123">
        <v>65</v>
      </c>
      <c r="Q28" s="43">
        <f t="shared" si="5"/>
        <v>65</v>
      </c>
      <c r="R28" s="48">
        <v>60</v>
      </c>
      <c r="S28" s="43">
        <f t="shared" si="9"/>
        <v>100</v>
      </c>
      <c r="T28" s="48"/>
      <c r="U28" s="43" t="e">
        <f t="shared" si="6"/>
        <v>#DIV/0!</v>
      </c>
      <c r="V28" s="43"/>
      <c r="W28" s="43"/>
      <c r="X28" s="48">
        <v>428</v>
      </c>
      <c r="Y28" s="48">
        <v>450</v>
      </c>
      <c r="Z28" s="48">
        <v>400</v>
      </c>
      <c r="AA28" s="49" t="s">
        <v>55</v>
      </c>
      <c r="AB28" s="50">
        <f t="shared" si="7"/>
        <v>1285.6</v>
      </c>
      <c r="AC28" s="124">
        <v>939</v>
      </c>
      <c r="AD28" s="124"/>
      <c r="AE28" s="124">
        <v>60</v>
      </c>
      <c r="AF28" s="124">
        <v>150</v>
      </c>
      <c r="AG28" s="124">
        <v>36.6</v>
      </c>
      <c r="AH28" s="124">
        <v>100</v>
      </c>
      <c r="AI28" s="124"/>
      <c r="AJ28" s="124"/>
      <c r="AK28" s="124"/>
      <c r="AL28" s="124"/>
      <c r="AM28" s="51"/>
      <c r="AN28" s="52"/>
      <c r="AO28" s="52"/>
      <c r="AP28" s="52"/>
      <c r="AQ28" s="52"/>
      <c r="AR28" s="53"/>
      <c r="AS28" s="53"/>
      <c r="AT28" s="53"/>
      <c r="AU28" s="53"/>
      <c r="AV28" s="53"/>
      <c r="AW28" s="53"/>
      <c r="AX28" s="54"/>
      <c r="AY28" s="53"/>
      <c r="AZ28" s="53"/>
      <c r="BA28" s="53"/>
      <c r="BB28" s="55"/>
      <c r="BC28" s="52"/>
      <c r="BD28" s="52"/>
      <c r="BE28" s="56"/>
      <c r="BF28" s="62"/>
    </row>
    <row r="29" spans="1:58" s="58" customFormat="1" ht="16.5" customHeight="1">
      <c r="A29" s="41" t="s">
        <v>56</v>
      </c>
      <c r="B29" s="42">
        <f t="shared" si="0"/>
        <v>2802</v>
      </c>
      <c r="C29" s="43">
        <f t="shared" si="1"/>
        <v>87.6720901126408</v>
      </c>
      <c r="D29" s="44">
        <f t="shared" si="8"/>
        <v>790</v>
      </c>
      <c r="E29" s="43">
        <f t="shared" si="2"/>
        <v>91.86046511627907</v>
      </c>
      <c r="F29" s="43"/>
      <c r="G29" s="43">
        <v>154</v>
      </c>
      <c r="H29" s="43">
        <v>506</v>
      </c>
      <c r="I29" s="43">
        <v>130</v>
      </c>
      <c r="J29" s="43"/>
      <c r="K29" s="43"/>
      <c r="L29" s="47"/>
      <c r="M29" s="43" t="e">
        <f t="shared" si="3"/>
        <v>#DIV/0!</v>
      </c>
      <c r="N29" s="48">
        <v>1</v>
      </c>
      <c r="O29" s="43">
        <f t="shared" si="4"/>
        <v>50</v>
      </c>
      <c r="P29" s="59"/>
      <c r="Q29" s="43" t="e">
        <f t="shared" si="5"/>
        <v>#DIV/0!</v>
      </c>
      <c r="R29" s="48">
        <v>1841</v>
      </c>
      <c r="S29" s="43">
        <f>R29/AD29*100</f>
        <v>92.05</v>
      </c>
      <c r="T29" s="48">
        <v>170</v>
      </c>
      <c r="U29" s="43" t="e">
        <f t="shared" si="6"/>
        <v>#DIV/0!</v>
      </c>
      <c r="V29" s="43"/>
      <c r="W29" s="43"/>
      <c r="X29" s="48">
        <v>798</v>
      </c>
      <c r="Y29" s="48">
        <v>875</v>
      </c>
      <c r="Z29" s="48">
        <v>560</v>
      </c>
      <c r="AA29" s="49" t="s">
        <v>56</v>
      </c>
      <c r="AB29" s="50">
        <f t="shared" si="7"/>
        <v>3196</v>
      </c>
      <c r="AC29" s="48">
        <v>860</v>
      </c>
      <c r="AD29" s="48">
        <v>2000</v>
      </c>
      <c r="AE29" s="48">
        <v>334</v>
      </c>
      <c r="AF29" s="44"/>
      <c r="AG29" s="48">
        <v>2</v>
      </c>
      <c r="AH29" s="48"/>
      <c r="AI29" s="48"/>
      <c r="AJ29" s="48"/>
      <c r="AK29" s="48"/>
      <c r="AL29" s="48"/>
      <c r="AM29" s="51">
        <v>39</v>
      </c>
      <c r="AN29" s="52">
        <v>238</v>
      </c>
      <c r="AO29" s="52"/>
      <c r="AP29" s="52"/>
      <c r="AQ29" s="52"/>
      <c r="AR29" s="53"/>
      <c r="AS29" s="53"/>
      <c r="AT29" s="53"/>
      <c r="AU29" s="53"/>
      <c r="AV29" s="53"/>
      <c r="AW29" s="53"/>
      <c r="AX29" s="54"/>
      <c r="AY29" s="53"/>
      <c r="AZ29" s="53"/>
      <c r="BA29" s="53"/>
      <c r="BB29" s="55"/>
      <c r="BC29" s="52"/>
      <c r="BD29" s="52"/>
      <c r="BE29" s="56"/>
      <c r="BF29" s="62"/>
    </row>
    <row r="30" spans="1:58" s="132" customFormat="1" ht="15.75">
      <c r="A30" s="49" t="s">
        <v>57</v>
      </c>
      <c r="B30" s="42">
        <f t="shared" si="0"/>
        <v>5254</v>
      </c>
      <c r="C30" s="43">
        <f t="shared" si="1"/>
        <v>89.3689402959687</v>
      </c>
      <c r="D30" s="44">
        <f t="shared" si="8"/>
        <v>3911</v>
      </c>
      <c r="E30" s="43">
        <f t="shared" si="2"/>
        <v>100.3077712233906</v>
      </c>
      <c r="F30" s="43">
        <v>284</v>
      </c>
      <c r="G30" s="43">
        <v>2834</v>
      </c>
      <c r="H30" s="43">
        <v>793</v>
      </c>
      <c r="I30" s="43"/>
      <c r="J30" s="43"/>
      <c r="K30" s="43"/>
      <c r="L30" s="47">
        <v>310</v>
      </c>
      <c r="M30" s="43">
        <f t="shared" si="3"/>
        <v>100</v>
      </c>
      <c r="N30" s="48">
        <v>201</v>
      </c>
      <c r="O30" s="43">
        <f t="shared" si="4"/>
        <v>100.49999999999999</v>
      </c>
      <c r="P30" s="66">
        <v>26</v>
      </c>
      <c r="Q30" s="43">
        <f t="shared" si="5"/>
        <v>100</v>
      </c>
      <c r="R30" s="48">
        <v>806</v>
      </c>
      <c r="S30" s="43">
        <f t="shared" si="9"/>
        <v>55.81717451523546</v>
      </c>
      <c r="T30" s="48"/>
      <c r="U30" s="43" t="e">
        <f t="shared" si="6"/>
        <v>#DIV/0!</v>
      </c>
      <c r="V30" s="43"/>
      <c r="W30" s="43"/>
      <c r="X30" s="48">
        <v>2061</v>
      </c>
      <c r="Y30" s="48">
        <v>304</v>
      </c>
      <c r="Z30" s="48"/>
      <c r="AA30" s="49" t="s">
        <v>57</v>
      </c>
      <c r="AB30" s="50">
        <f t="shared" si="7"/>
        <v>5879</v>
      </c>
      <c r="AC30" s="48">
        <v>3899</v>
      </c>
      <c r="AD30" s="48"/>
      <c r="AE30" s="48">
        <v>1444</v>
      </c>
      <c r="AF30" s="44">
        <v>310</v>
      </c>
      <c r="AG30" s="48">
        <v>200</v>
      </c>
      <c r="AH30" s="48">
        <v>26</v>
      </c>
      <c r="AI30" s="48">
        <v>0</v>
      </c>
      <c r="AJ30" s="48"/>
      <c r="AK30" s="48"/>
      <c r="AL30" s="48"/>
      <c r="AM30" s="125"/>
      <c r="AN30" s="126"/>
      <c r="AO30" s="126"/>
      <c r="AP30" s="126"/>
      <c r="AQ30" s="126"/>
      <c r="AR30" s="127"/>
      <c r="AS30" s="127"/>
      <c r="AT30" s="127"/>
      <c r="AU30" s="127"/>
      <c r="AV30" s="127"/>
      <c r="AW30" s="127"/>
      <c r="AX30" s="128"/>
      <c r="AY30" s="127"/>
      <c r="AZ30" s="127"/>
      <c r="BA30" s="127"/>
      <c r="BB30" s="129"/>
      <c r="BC30" s="126"/>
      <c r="BD30" s="126"/>
      <c r="BE30" s="130"/>
      <c r="BF30" s="131"/>
    </row>
    <row r="31" spans="1:58" s="58" customFormat="1" ht="15.75">
      <c r="A31" s="41" t="s">
        <v>58</v>
      </c>
      <c r="B31" s="42">
        <f>D31+L31+N31+P31+R31+T31+W31+V31</f>
        <v>11601</v>
      </c>
      <c r="C31" s="43">
        <f t="shared" si="1"/>
        <v>97.21779937987095</v>
      </c>
      <c r="D31" s="44">
        <f>F31+G31+H31+I31+J31+K31</f>
        <v>9855</v>
      </c>
      <c r="E31" s="43">
        <f t="shared" si="2"/>
        <v>96.2026552128075</v>
      </c>
      <c r="F31" s="43">
        <v>2747</v>
      </c>
      <c r="G31" s="43">
        <v>6159</v>
      </c>
      <c r="H31" s="43">
        <v>699</v>
      </c>
      <c r="I31" s="43"/>
      <c r="J31" s="43"/>
      <c r="K31" s="43">
        <v>250</v>
      </c>
      <c r="L31" s="47">
        <v>627</v>
      </c>
      <c r="M31" s="43">
        <f t="shared" si="3"/>
        <v>105.37815126050421</v>
      </c>
      <c r="N31" s="48">
        <v>3</v>
      </c>
      <c r="O31" s="43">
        <f t="shared" si="4"/>
        <v>60</v>
      </c>
      <c r="P31" s="66">
        <v>6</v>
      </c>
      <c r="Q31" s="43">
        <f t="shared" si="5"/>
        <v>66.66666666666666</v>
      </c>
      <c r="R31" s="48">
        <v>782</v>
      </c>
      <c r="S31" s="43">
        <f t="shared" si="9"/>
        <v>109.8314606741573</v>
      </c>
      <c r="T31" s="48">
        <v>68</v>
      </c>
      <c r="U31" s="43">
        <f t="shared" si="6"/>
        <v>57.6271186440678</v>
      </c>
      <c r="V31" s="43">
        <v>160</v>
      </c>
      <c r="W31" s="43">
        <v>100</v>
      </c>
      <c r="X31" s="48">
        <v>2408</v>
      </c>
      <c r="Y31" s="48">
        <v>1602</v>
      </c>
      <c r="Z31" s="48">
        <v>5293</v>
      </c>
      <c r="AA31" s="49" t="s">
        <v>58</v>
      </c>
      <c r="AB31" s="50">
        <f t="shared" si="7"/>
        <v>11933</v>
      </c>
      <c r="AC31" s="67">
        <v>10244</v>
      </c>
      <c r="AD31" s="67"/>
      <c r="AE31" s="67">
        <v>712</v>
      </c>
      <c r="AF31" s="44">
        <v>595</v>
      </c>
      <c r="AG31" s="48">
        <v>5</v>
      </c>
      <c r="AH31" s="48">
        <v>9</v>
      </c>
      <c r="AI31" s="48">
        <v>118</v>
      </c>
      <c r="AJ31" s="48">
        <v>100</v>
      </c>
      <c r="AK31" s="48">
        <v>150</v>
      </c>
      <c r="AL31" s="67">
        <v>2529</v>
      </c>
      <c r="AM31" s="51"/>
      <c r="AN31" s="52"/>
      <c r="AO31" s="52"/>
      <c r="AP31" s="52"/>
      <c r="AQ31" s="52"/>
      <c r="AR31" s="53"/>
      <c r="AS31" s="53"/>
      <c r="AT31" s="53"/>
      <c r="AU31" s="53"/>
      <c r="AV31" s="53"/>
      <c r="AW31" s="53"/>
      <c r="AX31" s="54"/>
      <c r="AY31" s="53"/>
      <c r="AZ31" s="53"/>
      <c r="BA31" s="53"/>
      <c r="BB31" s="55"/>
      <c r="BC31" s="52"/>
      <c r="BD31" s="52"/>
      <c r="BE31" s="56"/>
      <c r="BF31" s="62"/>
    </row>
    <row r="32" spans="1:58" s="75" customFormat="1" ht="20.25" customHeight="1">
      <c r="A32" s="68" t="s">
        <v>59</v>
      </c>
      <c r="B32" s="42">
        <f>D32+L32+N32+P32+R32+T32+W32+V32</f>
        <v>125151.5</v>
      </c>
      <c r="C32" s="69">
        <f>B32/AB32*100</f>
        <v>98.95417405288984</v>
      </c>
      <c r="D32" s="44">
        <f>SUM(D6:D31)</f>
        <v>96649</v>
      </c>
      <c r="E32" s="69">
        <f>D32/AC32*100</f>
        <v>97.91305757327092</v>
      </c>
      <c r="F32" s="69">
        <f>SUM(F6:F31)</f>
        <v>11242</v>
      </c>
      <c r="G32" s="69">
        <f>SUM(G6:G31)</f>
        <v>64910</v>
      </c>
      <c r="H32" s="69">
        <f>SUM(H6:H31)</f>
        <v>17500</v>
      </c>
      <c r="I32" s="69">
        <f>SUM(I6:I31)</f>
        <v>130</v>
      </c>
      <c r="J32" s="69"/>
      <c r="K32" s="69">
        <f>SUM(K6:K31)</f>
        <v>2827</v>
      </c>
      <c r="L32" s="70">
        <f>SUM(L6:L31)</f>
        <v>3267</v>
      </c>
      <c r="M32" s="69">
        <f>L32/AF32*100</f>
        <v>95.10917030567686</v>
      </c>
      <c r="N32" s="69">
        <f>SUM(N6:N31)</f>
        <v>2538.5</v>
      </c>
      <c r="O32" s="69">
        <f>N32/AG32*100</f>
        <v>91.76185656448814</v>
      </c>
      <c r="P32" s="69">
        <f>SUM(P6:P31)</f>
        <v>231</v>
      </c>
      <c r="Q32" s="69">
        <f t="shared" si="5"/>
        <v>82.55897069335239</v>
      </c>
      <c r="R32" s="69">
        <f>SUM(R6:R31)</f>
        <v>12082</v>
      </c>
      <c r="S32" s="43">
        <f t="shared" si="9"/>
        <v>126.9651113913409</v>
      </c>
      <c r="T32" s="69">
        <f>SUM(T6:T31)</f>
        <v>4997</v>
      </c>
      <c r="U32" s="69">
        <f t="shared" si="6"/>
        <v>100</v>
      </c>
      <c r="V32" s="69">
        <f>SUM(V6:V31)</f>
        <v>2089</v>
      </c>
      <c r="W32" s="69">
        <f>SUM(W6:W31)</f>
        <v>3298</v>
      </c>
      <c r="X32" s="69">
        <f>SUM(X6:X31)</f>
        <v>30699</v>
      </c>
      <c r="Y32" s="69">
        <f>SUM(Y6:Y31)</f>
        <v>18808</v>
      </c>
      <c r="Z32" s="69">
        <f>SUM(Z6:Z31)</f>
        <v>29414</v>
      </c>
      <c r="AA32" s="71" t="s">
        <v>12</v>
      </c>
      <c r="AB32" s="50">
        <f t="shared" si="7"/>
        <v>126474.2</v>
      </c>
      <c r="AC32" s="50">
        <f aca="true" t="shared" si="10" ref="AC32:AL32">SUM(AC6:AC31)</f>
        <v>98709</v>
      </c>
      <c r="AD32" s="50">
        <f t="shared" si="10"/>
        <v>2250</v>
      </c>
      <c r="AE32" s="50">
        <f t="shared" si="10"/>
        <v>9516</v>
      </c>
      <c r="AF32" s="50">
        <f t="shared" si="10"/>
        <v>3435</v>
      </c>
      <c r="AG32" s="50">
        <f t="shared" si="10"/>
        <v>2766.4</v>
      </c>
      <c r="AH32" s="50">
        <f t="shared" si="10"/>
        <v>279.8</v>
      </c>
      <c r="AI32" s="50">
        <f t="shared" si="10"/>
        <v>4997</v>
      </c>
      <c r="AJ32" s="50">
        <f t="shared" si="10"/>
        <v>3034</v>
      </c>
      <c r="AK32" s="50">
        <f t="shared" si="10"/>
        <v>1487</v>
      </c>
      <c r="AL32" s="50">
        <f t="shared" si="10"/>
        <v>22665</v>
      </c>
      <c r="AM32" s="72"/>
      <c r="AN32" s="73"/>
      <c r="AO32" s="73"/>
      <c r="AP32" s="73"/>
      <c r="AQ32" s="73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3"/>
      <c r="BC32" s="73"/>
      <c r="BD32" s="73"/>
      <c r="BE32" s="73"/>
      <c r="BF32" s="73"/>
    </row>
    <row r="33" spans="1:58" s="84" customFormat="1" ht="37.5" customHeight="1">
      <c r="A33" s="76" t="s">
        <v>66</v>
      </c>
      <c r="B33" s="77">
        <v>116557</v>
      </c>
      <c r="C33" s="43">
        <v>81.91095819172828</v>
      </c>
      <c r="D33" s="44">
        <v>89291</v>
      </c>
      <c r="E33" s="43">
        <v>78.79405587617585</v>
      </c>
      <c r="F33" s="43">
        <v>9821</v>
      </c>
      <c r="G33" s="43">
        <v>61400</v>
      </c>
      <c r="H33" s="43">
        <v>15669</v>
      </c>
      <c r="I33" s="43"/>
      <c r="J33" s="43">
        <v>0</v>
      </c>
      <c r="K33" s="43">
        <v>2401</v>
      </c>
      <c r="L33" s="43">
        <v>4260</v>
      </c>
      <c r="M33" s="43">
        <v>100</v>
      </c>
      <c r="N33" s="43">
        <v>2680</v>
      </c>
      <c r="O33" s="43">
        <v>88.38467119583142</v>
      </c>
      <c r="P33" s="43">
        <v>250</v>
      </c>
      <c r="Q33" s="43">
        <v>89.92805755395683</v>
      </c>
      <c r="R33" s="43">
        <v>12244</v>
      </c>
      <c r="S33" s="43">
        <v>84.58721934369603</v>
      </c>
      <c r="T33" s="43">
        <v>3943</v>
      </c>
      <c r="U33" s="43">
        <v>120.76569678407351</v>
      </c>
      <c r="V33" s="43">
        <v>1027</v>
      </c>
      <c r="W33" s="43">
        <v>2862</v>
      </c>
      <c r="X33" s="43">
        <v>28375</v>
      </c>
      <c r="Y33" s="43">
        <v>18703</v>
      </c>
      <c r="Z33" s="43">
        <v>35794</v>
      </c>
      <c r="AA33" s="78"/>
      <c r="AB33" s="78"/>
      <c r="AC33" s="79"/>
      <c r="AD33" s="79"/>
      <c r="AE33" s="79"/>
      <c r="AF33" s="80"/>
      <c r="AG33" s="81"/>
      <c r="AH33" s="78"/>
      <c r="AI33" s="78"/>
      <c r="AJ33" s="78"/>
      <c r="AK33" s="78"/>
      <c r="AL33" s="78"/>
      <c r="AM33" s="82"/>
      <c r="AN33" s="55"/>
      <c r="AO33" s="55"/>
      <c r="AP33" s="55"/>
      <c r="AQ33" s="55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55"/>
      <c r="BC33" s="55"/>
      <c r="BD33" s="55"/>
      <c r="BE33" s="55"/>
      <c r="BF33" s="55"/>
    </row>
    <row r="34" spans="1:55" s="89" customFormat="1" ht="28.5" customHeight="1">
      <c r="A34" s="85" t="s">
        <v>28</v>
      </c>
      <c r="B34" s="69">
        <f>B32-B33</f>
        <v>8594.5</v>
      </c>
      <c r="C34" s="69"/>
      <c r="D34" s="86">
        <f>F34+G34+H34+K34</f>
        <v>7188</v>
      </c>
      <c r="E34" s="69">
        <f aca="true" t="shared" si="11" ref="E34:Z34">E32-E33</f>
        <v>19.119001697095072</v>
      </c>
      <c r="F34" s="69">
        <f t="shared" si="11"/>
        <v>1421</v>
      </c>
      <c r="G34" s="69">
        <f t="shared" si="11"/>
        <v>3510</v>
      </c>
      <c r="H34" s="69">
        <f t="shared" si="11"/>
        <v>1831</v>
      </c>
      <c r="I34" s="69"/>
      <c r="J34" s="69">
        <f t="shared" si="11"/>
        <v>0</v>
      </c>
      <c r="K34" s="69">
        <f t="shared" si="11"/>
        <v>426</v>
      </c>
      <c r="L34" s="69">
        <f t="shared" si="11"/>
        <v>-993</v>
      </c>
      <c r="M34" s="43"/>
      <c r="N34" s="69">
        <f t="shared" si="11"/>
        <v>-141.5</v>
      </c>
      <c r="O34" s="43"/>
      <c r="P34" s="69">
        <f t="shared" si="11"/>
        <v>-19</v>
      </c>
      <c r="Q34" s="43"/>
      <c r="R34" s="69">
        <f t="shared" si="11"/>
        <v>-162</v>
      </c>
      <c r="S34" s="43"/>
      <c r="T34" s="69">
        <f t="shared" si="11"/>
        <v>1054</v>
      </c>
      <c r="U34" s="43"/>
      <c r="V34" s="43"/>
      <c r="W34" s="69">
        <f t="shared" si="11"/>
        <v>436</v>
      </c>
      <c r="X34" s="69">
        <f t="shared" si="11"/>
        <v>2324</v>
      </c>
      <c r="Y34" s="69">
        <f t="shared" si="11"/>
        <v>105</v>
      </c>
      <c r="Z34" s="69">
        <f t="shared" si="11"/>
        <v>-6380</v>
      </c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88"/>
      <c r="AR34" s="90"/>
      <c r="AS34" s="103"/>
      <c r="AT34" s="103"/>
      <c r="AU34" s="103"/>
      <c r="AV34" s="103"/>
      <c r="AW34" s="103"/>
      <c r="AX34" s="103"/>
      <c r="AY34" s="90"/>
      <c r="AZ34" s="90"/>
      <c r="BA34" s="90"/>
      <c r="BB34" s="90"/>
      <c r="BC34" s="90"/>
    </row>
    <row r="35" spans="1:55" s="96" customFormat="1" ht="12.75">
      <c r="A35" s="91"/>
      <c r="B35" s="92"/>
      <c r="C35" s="93"/>
      <c r="D35" s="92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4"/>
      <c r="U35" s="94"/>
      <c r="V35" s="94"/>
      <c r="W35" s="94"/>
      <c r="X35" s="91"/>
      <c r="Y35" s="91"/>
      <c r="Z35" s="91"/>
      <c r="AA35" s="91"/>
      <c r="AB35" s="91"/>
      <c r="AC35" s="95"/>
      <c r="AD35" s="95"/>
      <c r="AE35" s="95"/>
      <c r="AF35" s="91"/>
      <c r="AG35" s="91"/>
      <c r="AH35" s="91"/>
      <c r="AI35" s="91"/>
      <c r="AJ35" s="91"/>
      <c r="AK35" s="91"/>
      <c r="AL35" s="91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</row>
    <row r="36" spans="1:55" s="96" customFormat="1" ht="12.75">
      <c r="A36" s="91"/>
      <c r="B36" s="98"/>
      <c r="C36" s="91"/>
      <c r="D36" s="98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9"/>
      <c r="AD36" s="99"/>
      <c r="AE36" s="99"/>
      <c r="AF36" s="91"/>
      <c r="AG36" s="91"/>
      <c r="AH36" s="91"/>
      <c r="AI36" s="91"/>
      <c r="AJ36" s="91"/>
      <c r="AK36" s="91"/>
      <c r="AL36" s="91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</row>
    <row r="37" spans="1:55" s="24" customFormat="1" ht="12.75">
      <c r="A37" s="100"/>
      <c r="B37" s="98"/>
      <c r="C37" s="100"/>
      <c r="D37" s="98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44:55" ht="12.75"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</row>
    <row r="39" spans="44:55" ht="12.75"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</row>
    <row r="40" spans="17:38" ht="12.75">
      <c r="Q40" s="7"/>
      <c r="AI40" s="4"/>
      <c r="AJ40" s="4"/>
      <c r="AK40" s="4"/>
      <c r="AL40" s="4"/>
    </row>
    <row r="41" spans="17:40" ht="12.75"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</row>
  </sheetData>
  <sheetProtection/>
  <mergeCells count="43">
    <mergeCell ref="AE4:AE5"/>
    <mergeCell ref="AD3:AE3"/>
    <mergeCell ref="AA2:AL2"/>
    <mergeCell ref="D4:E4"/>
    <mergeCell ref="AB3:AB5"/>
    <mergeCell ref="AC3:AC5"/>
    <mergeCell ref="AF3:AF5"/>
    <mergeCell ref="L4:M4"/>
    <mergeCell ref="N4:O4"/>
    <mergeCell ref="P4:Q4"/>
    <mergeCell ref="Z3:Z5"/>
    <mergeCell ref="D3:W3"/>
    <mergeCell ref="A3:A5"/>
    <mergeCell ref="B3:C4"/>
    <mergeCell ref="X3:X5"/>
    <mergeCell ref="R4:S4"/>
    <mergeCell ref="T4:U4"/>
    <mergeCell ref="AA3:AA5"/>
    <mergeCell ref="Q41:AN41"/>
    <mergeCell ref="AM4:AN4"/>
    <mergeCell ref="AG3:AG5"/>
    <mergeCell ref="AH3:AH5"/>
    <mergeCell ref="AI3:AI5"/>
    <mergeCell ref="AJ3:AJ5"/>
    <mergeCell ref="AK3:AK5"/>
    <mergeCell ref="AL3:AL5"/>
    <mergeCell ref="AD4:AD5"/>
    <mergeCell ref="AX3:AX5"/>
    <mergeCell ref="AY3:AY5"/>
    <mergeCell ref="AZ3:AZ5"/>
    <mergeCell ref="BA3:BA5"/>
    <mergeCell ref="AS34:AX34"/>
    <mergeCell ref="F1:P1"/>
    <mergeCell ref="G2:O2"/>
    <mergeCell ref="R1:Y2"/>
    <mergeCell ref="F4:K4"/>
    <mergeCell ref="Y3:Y5"/>
    <mergeCell ref="AR3:AR5"/>
    <mergeCell ref="AS3:AS5"/>
    <mergeCell ref="AT3:AT5"/>
    <mergeCell ref="AU3:AU5"/>
    <mergeCell ref="AV3:AV5"/>
    <mergeCell ref="AW3:AW5"/>
  </mergeCells>
  <printOptions horizontalCentered="1"/>
  <pageMargins left="0.15748031496062992" right="0.15748031496062992" top="0.7874015748031497" bottom="0.7874015748031497" header="0.5118110236220472" footer="0.5118110236220472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2021-06-01T12:23:27Z</cp:lastPrinted>
  <dcterms:created xsi:type="dcterms:W3CDTF">2005-11-21T08:30:20Z</dcterms:created>
  <dcterms:modified xsi:type="dcterms:W3CDTF">2021-06-21T09:15:55Z</dcterms:modified>
  <cp:category/>
  <cp:version/>
  <cp:contentType/>
  <cp:contentStatus/>
</cp:coreProperties>
</file>