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10" yWindow="660" windowWidth="16185" windowHeight="10680" tabRatio="6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<sst xmlns="http://schemas.openxmlformats.org/spreadsheetml/2006/main" count="95" uniqueCount="62">
  <si>
    <t>Наименование района</t>
  </si>
  <si>
    <t>Итого:</t>
  </si>
  <si>
    <t>К-во усл голов без свиней</t>
  </si>
  <si>
    <t>сена</t>
  </si>
  <si>
    <t>Всего</t>
  </si>
  <si>
    <t>%%</t>
  </si>
  <si>
    <t>сенаж</t>
  </si>
  <si>
    <t>ц.к.ед. на усл. голову</t>
  </si>
  <si>
    <t xml:space="preserve"> сено</t>
  </si>
  <si>
    <t>в т.ч. мног.трав</t>
  </si>
  <si>
    <t>травян. мука</t>
  </si>
  <si>
    <t>корм.ед.</t>
  </si>
  <si>
    <t xml:space="preserve">зел.масса на силос </t>
  </si>
  <si>
    <t>зел. масса на  силос</t>
  </si>
  <si>
    <t>готовый сенаж</t>
  </si>
  <si>
    <t>корм. единицы</t>
  </si>
  <si>
    <t>солома</t>
  </si>
  <si>
    <t>З А Г О Т О В Л Е Н О  -  ТОНН</t>
  </si>
  <si>
    <t>С К О Ш Е Н О   - ГА</t>
  </si>
  <si>
    <t>Коэф.пересч. в к.един.:</t>
  </si>
  <si>
    <t>сено</t>
  </si>
  <si>
    <t>Наименование районов</t>
  </si>
  <si>
    <t>тр.мука</t>
  </si>
  <si>
    <t>з/сенаж</t>
  </si>
  <si>
    <t>плющ.з.</t>
  </si>
  <si>
    <t>План скашивания, всего</t>
  </si>
  <si>
    <t>ЗАГОТОВКА КОРМОВ, ТОНН</t>
  </si>
  <si>
    <t>К-во усл голов без свиней по плану на конец года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</si>
  <si>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</si>
  <si>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К-во усл голов без свиней </t>
  </si>
  <si>
    <t>в т.ч. мн.трав   - га</t>
  </si>
  <si>
    <t>сенокосы и пастбища, га</t>
  </si>
  <si>
    <t>однолетние травы, га</t>
  </si>
  <si>
    <t xml:space="preserve">травяная мука </t>
  </si>
  <si>
    <t>зерносенаж</t>
  </si>
  <si>
    <t xml:space="preserve">солома на корм </t>
  </si>
  <si>
    <t>з.м. на силос</t>
  </si>
  <si>
    <t>2020 год</t>
  </si>
  <si>
    <t>(+,- к 2020году)</t>
  </si>
  <si>
    <t>% к 2020 году</t>
  </si>
  <si>
    <t>ВСЕГО на 2021 г.</t>
  </si>
  <si>
    <t>ЗАО "Агрофирма им. Павлова"</t>
  </si>
  <si>
    <t>ООО "Родина"</t>
  </si>
  <si>
    <t>ООО "Сельхозпродукт"</t>
  </si>
  <si>
    <t>ООО "Никольское"</t>
  </si>
  <si>
    <t>КФХ Нестеровой Л.В.</t>
  </si>
  <si>
    <t>КФХ Щукина В.Е.</t>
  </si>
  <si>
    <t>КХ Корепина В.В.</t>
  </si>
  <si>
    <t>КФХ Горбунова И.В.</t>
  </si>
  <si>
    <t>КФХ Горчаковой С.П.</t>
  </si>
  <si>
    <t>КФХ Сергушева В.С.</t>
  </si>
  <si>
    <t>КФХ Жеребцова А.Л.</t>
  </si>
  <si>
    <t>КФХ Шилова П.А.</t>
  </si>
  <si>
    <t>КФХ Подольского А.Ю.</t>
  </si>
  <si>
    <t>КФХ "Северные Увалы"</t>
  </si>
  <si>
    <t>КФХ Пшеничникова Е.А.</t>
  </si>
  <si>
    <t>КФХ Смирнова Н.Н.</t>
  </si>
  <si>
    <t>КФХ Ивонинского А.В.</t>
  </si>
  <si>
    <t>КФХ Кудрявцевой А.В.</t>
  </si>
  <si>
    <t>КФХ Партнер</t>
  </si>
  <si>
    <t xml:space="preserve">ХОД  ЗАГОТОВКИ  КОРМОВ   </t>
  </si>
  <si>
    <t>12 июля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</si>
</sst>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/yy"/>
    <numFmt numFmtId="189" formatCode="mm/dd/yyyy"/>
  </numFmts>
  <fonts count="37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Arial Cyr"/>
      <family val="0"/>
    </font>
    <font>
      <b/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16" fontId="6" fillId="0" borderId="0" xfId="0" applyNumberFormat="1" applyFont="1" applyBorder="1" applyAlignment="1" applyProtection="1">
      <alignment horizontal="center" wrapText="1"/>
      <protection locked="0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wrapText="1"/>
    </xf>
    <xf numFmtId="1" fontId="27" fillId="0" borderId="0" xfId="0" applyNumberFormat="1" applyFont="1" applyFill="1" applyAlignment="1">
      <alignment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8" fillId="0" borderId="14" xfId="0" applyFont="1" applyFill="1" applyBorder="1" applyAlignment="1">
      <alignment horizontal="center" vertical="center" wrapText="1"/>
    </xf>
    <xf numFmtId="1" fontId="28" fillId="0" borderId="14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7" fillId="46" borderId="16" xfId="0" applyFont="1" applyFill="1" applyBorder="1" applyAlignment="1">
      <alignment wrapText="1"/>
    </xf>
    <xf numFmtId="0" fontId="33" fillId="46" borderId="11" xfId="0" applyFont="1" applyFill="1" applyBorder="1" applyAlignment="1">
      <alignment wrapText="1"/>
    </xf>
    <xf numFmtId="0" fontId="28" fillId="0" borderId="17" xfId="0" applyFont="1" applyFill="1" applyBorder="1" applyAlignment="1">
      <alignment horizontal="center" vertical="center" wrapText="1"/>
    </xf>
    <xf numFmtId="17" fontId="28" fillId="0" borderId="14" xfId="0" applyNumberFormat="1" applyFont="1" applyFill="1" applyBorder="1" applyAlignment="1">
      <alignment horizontal="center" vertical="center" wrapText="1"/>
    </xf>
    <xf numFmtId="2" fontId="27" fillId="46" borderId="18" xfId="0" applyNumberFormat="1" applyFont="1" applyFill="1" applyBorder="1" applyAlignment="1">
      <alignment horizontal="center" vertical="center" wrapText="1"/>
    </xf>
    <xf numFmtId="0" fontId="27" fillId="46" borderId="19" xfId="0" applyFont="1" applyFill="1" applyBorder="1" applyAlignment="1">
      <alignment wrapText="1"/>
    </xf>
    <xf numFmtId="0" fontId="27" fillId="46" borderId="20" xfId="0" applyFont="1" applyFill="1" applyBorder="1" applyAlignment="1">
      <alignment wrapText="1"/>
    </xf>
    <xf numFmtId="0" fontId="27" fillId="46" borderId="0" xfId="0" applyFont="1" applyFill="1" applyBorder="1" applyAlignment="1">
      <alignment horizontal="center" vertical="center" wrapText="1"/>
    </xf>
    <xf numFmtId="0" fontId="28" fillId="46" borderId="0" xfId="0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 horizontal="center" vertical="center"/>
    </xf>
    <xf numFmtId="1" fontId="27" fillId="46" borderId="0" xfId="0" applyNumberFormat="1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/>
    </xf>
    <xf numFmtId="0" fontId="27" fillId="46" borderId="21" xfId="0" applyFont="1" applyFill="1" applyBorder="1" applyAlignment="1">
      <alignment wrapText="1"/>
    </xf>
    <xf numFmtId="1" fontId="27" fillId="46" borderId="12" xfId="0" applyNumberFormat="1" applyFont="1" applyFill="1" applyBorder="1" applyAlignment="1" applyProtection="1">
      <alignment horizontal="center" vertical="center" wrapText="1"/>
      <protection locked="0"/>
    </xf>
    <xf numFmtId="1" fontId="27" fillId="46" borderId="22" xfId="0" applyNumberFormat="1" applyFont="1" applyFill="1" applyBorder="1" applyAlignment="1">
      <alignment horizontal="center" vertical="center" wrapText="1"/>
    </xf>
    <xf numFmtId="1" fontId="27" fillId="46" borderId="22" xfId="0" applyNumberFormat="1" applyFont="1" applyFill="1" applyBorder="1" applyAlignment="1" applyProtection="1">
      <alignment horizontal="center" vertical="center" wrapText="1"/>
      <protection locked="0"/>
    </xf>
    <xf numFmtId="0" fontId="27" fillId="46" borderId="22" xfId="0" applyFont="1" applyFill="1" applyBorder="1" applyAlignment="1" applyProtection="1">
      <alignment horizontal="center" vertical="center" wrapText="1"/>
      <protection locked="0"/>
    </xf>
    <xf numFmtId="1" fontId="27" fillId="46" borderId="12" xfId="0" applyNumberFormat="1" applyFont="1" applyFill="1" applyBorder="1" applyAlignment="1">
      <alignment horizontal="center" vertical="center" wrapText="1"/>
    </xf>
    <xf numFmtId="0" fontId="27" fillId="46" borderId="12" xfId="0" applyFont="1" applyFill="1" applyBorder="1" applyAlignment="1">
      <alignment horizontal="center" vertical="center" wrapText="1"/>
    </xf>
    <xf numFmtId="0" fontId="27" fillId="46" borderId="12" xfId="0" applyFont="1" applyFill="1" applyBorder="1" applyAlignment="1">
      <alignment horizontal="center" vertical="center"/>
    </xf>
    <xf numFmtId="0" fontId="27" fillId="46" borderId="11" xfId="0" applyFont="1" applyFill="1" applyBorder="1" applyAlignment="1">
      <alignment wrapText="1"/>
    </xf>
    <xf numFmtId="0" fontId="27" fillId="46" borderId="12" xfId="0" applyFont="1" applyFill="1" applyBorder="1" applyAlignment="1">
      <alignment wrapText="1"/>
    </xf>
    <xf numFmtId="0" fontId="27" fillId="46" borderId="0" xfId="0" applyFont="1" applyFill="1" applyAlignment="1">
      <alignment/>
    </xf>
    <xf numFmtId="0" fontId="28" fillId="46" borderId="0" xfId="0" applyFont="1" applyFill="1" applyBorder="1" applyAlignment="1">
      <alignment wrapText="1"/>
    </xf>
    <xf numFmtId="0" fontId="27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horizontal="left" wrapText="1"/>
    </xf>
    <xf numFmtId="1" fontId="1" fillId="46" borderId="0" xfId="0" applyNumberFormat="1" applyFont="1" applyFill="1" applyBorder="1" applyAlignment="1">
      <alignment/>
    </xf>
    <xf numFmtId="0" fontId="1" fillId="46" borderId="0" xfId="0" applyFont="1" applyFill="1" applyBorder="1" applyAlignment="1">
      <alignment/>
    </xf>
    <xf numFmtId="0" fontId="1" fillId="46" borderId="0" xfId="0" applyFont="1" applyFill="1" applyAlignment="1">
      <alignment/>
    </xf>
    <xf numFmtId="0" fontId="27" fillId="46" borderId="23" xfId="0" applyFont="1" applyFill="1" applyBorder="1" applyAlignment="1">
      <alignment wrapText="1"/>
    </xf>
    <xf numFmtId="0" fontId="27" fillId="46" borderId="12" xfId="0" applyFont="1" applyFill="1" applyBorder="1" applyAlignment="1" applyProtection="1">
      <alignment horizontal="center" vertical="center" wrapText="1"/>
      <protection locked="0"/>
    </xf>
    <xf numFmtId="0" fontId="27" fillId="46" borderId="24" xfId="0" applyFont="1" applyFill="1" applyBorder="1" applyAlignment="1">
      <alignment horizontal="center" vertical="center"/>
    </xf>
    <xf numFmtId="0" fontId="28" fillId="46" borderId="12" xfId="0" applyFont="1" applyFill="1" applyBorder="1" applyAlignment="1">
      <alignment horizontal="center" vertical="center" wrapText="1"/>
    </xf>
    <xf numFmtId="0" fontId="27" fillId="46" borderId="12" xfId="0" applyFont="1" applyFill="1" applyBorder="1" applyAlignment="1">
      <alignment/>
    </xf>
    <xf numFmtId="0" fontId="27" fillId="46" borderId="24" xfId="0" applyFont="1" applyFill="1" applyBorder="1" applyAlignment="1">
      <alignment horizontal="center" vertical="center" wrapText="1"/>
    </xf>
    <xf numFmtId="0" fontId="27" fillId="46" borderId="24" xfId="0" applyFont="1" applyFill="1" applyBorder="1" applyAlignment="1">
      <alignment/>
    </xf>
    <xf numFmtId="0" fontId="27" fillId="46" borderId="25" xfId="0" applyFont="1" applyFill="1" applyBorder="1" applyAlignment="1">
      <alignment horizontal="center" vertical="center" wrapText="1"/>
    </xf>
    <xf numFmtId="1" fontId="27" fillId="46" borderId="25" xfId="0" applyNumberFormat="1" applyFont="1" applyFill="1" applyBorder="1" applyAlignment="1">
      <alignment horizontal="center" vertical="center" wrapText="1"/>
    </xf>
    <xf numFmtId="0" fontId="27" fillId="46" borderId="26" xfId="0" applyFont="1" applyFill="1" applyBorder="1" applyAlignment="1">
      <alignment horizontal="center" vertical="center" wrapText="1"/>
    </xf>
    <xf numFmtId="0" fontId="1" fillId="46" borderId="0" xfId="0" applyFont="1" applyFill="1" applyAlignment="1">
      <alignment horizontal="center" vertical="center"/>
    </xf>
    <xf numFmtId="1" fontId="27" fillId="46" borderId="12" xfId="0" applyNumberFormat="1" applyFont="1" applyFill="1" applyBorder="1" applyAlignment="1">
      <alignment horizontal="center" vertical="center"/>
    </xf>
    <xf numFmtId="0" fontId="28" fillId="46" borderId="12" xfId="0" applyFont="1" applyFill="1" applyBorder="1" applyAlignment="1">
      <alignment wrapText="1"/>
    </xf>
    <xf numFmtId="1" fontId="28" fillId="46" borderId="12" xfId="0" applyNumberFormat="1" applyFont="1" applyFill="1" applyBorder="1" applyAlignment="1">
      <alignment horizontal="center" vertical="center" wrapText="1"/>
    </xf>
    <xf numFmtId="1" fontId="28" fillId="46" borderId="12" xfId="0" applyNumberFormat="1" applyFont="1" applyFill="1" applyBorder="1" applyAlignment="1">
      <alignment horizontal="center" vertical="center"/>
    </xf>
    <xf numFmtId="180" fontId="28" fillId="46" borderId="0" xfId="0" applyNumberFormat="1" applyFont="1" applyFill="1" applyBorder="1" applyAlignment="1">
      <alignment wrapText="1"/>
    </xf>
    <xf numFmtId="0" fontId="4" fillId="46" borderId="0" xfId="0" applyFont="1" applyFill="1" applyBorder="1" applyAlignment="1">
      <alignment wrapText="1"/>
    </xf>
    <xf numFmtId="1" fontId="4" fillId="46" borderId="0" xfId="0" applyNumberFormat="1" applyFont="1" applyFill="1" applyBorder="1" applyAlignment="1">
      <alignment/>
    </xf>
    <xf numFmtId="0" fontId="4" fillId="46" borderId="0" xfId="0" applyFont="1" applyFill="1" applyBorder="1" applyAlignment="1">
      <alignment/>
    </xf>
    <xf numFmtId="0" fontId="4" fillId="46" borderId="0" xfId="0" applyFont="1" applyFill="1" applyAlignment="1">
      <alignment/>
    </xf>
    <xf numFmtId="14" fontId="27" fillId="46" borderId="12" xfId="0" applyNumberFormat="1" applyFont="1" applyFill="1" applyBorder="1" applyAlignment="1" applyProtection="1">
      <alignment horizontal="left" wrapText="1"/>
      <protection locked="0"/>
    </xf>
    <xf numFmtId="1" fontId="27" fillId="46" borderId="22" xfId="0" applyNumberFormat="1" applyFont="1" applyFill="1" applyBorder="1" applyAlignment="1" applyProtection="1">
      <alignment horizontal="center" wrapText="1"/>
      <protection locked="0"/>
    </xf>
    <xf numFmtId="2" fontId="27" fillId="46" borderId="27" xfId="0" applyNumberFormat="1" applyFont="1" applyFill="1" applyBorder="1" applyAlignment="1">
      <alignment horizontal="center" vertical="center" wrapText="1"/>
    </xf>
    <xf numFmtId="0" fontId="27" fillId="46" borderId="18" xfId="0" applyFont="1" applyFill="1" applyBorder="1" applyAlignment="1">
      <alignment horizontal="center" vertical="center"/>
    </xf>
    <xf numFmtId="1" fontId="27" fillId="46" borderId="12" xfId="0" applyNumberFormat="1" applyFont="1" applyFill="1" applyBorder="1" applyAlignment="1" applyProtection="1">
      <alignment horizontal="center" wrapText="1"/>
      <protection locked="0"/>
    </xf>
    <xf numFmtId="0" fontId="27" fillId="46" borderId="18" xfId="0" applyFont="1" applyFill="1" applyBorder="1" applyAlignment="1">
      <alignment horizontal="center" vertical="center" wrapText="1"/>
    </xf>
    <xf numFmtId="0" fontId="33" fillId="46" borderId="23" xfId="0" applyFont="1" applyFill="1" applyBorder="1" applyAlignment="1">
      <alignment wrapText="1"/>
    </xf>
    <xf numFmtId="1" fontId="33" fillId="46" borderId="12" xfId="0" applyNumberFormat="1" applyFont="1" applyFill="1" applyBorder="1" applyAlignment="1">
      <alignment horizontal="center" vertical="center" wrapText="1"/>
    </xf>
    <xf numFmtId="1" fontId="33" fillId="46" borderId="12" xfId="0" applyNumberFormat="1" applyFont="1" applyFill="1" applyBorder="1" applyAlignment="1" applyProtection="1">
      <alignment horizontal="center" vertical="center" wrapText="1"/>
      <protection locked="0"/>
    </xf>
    <xf numFmtId="0" fontId="33" fillId="46" borderId="12" xfId="0" applyFont="1" applyFill="1" applyBorder="1" applyAlignment="1" applyProtection="1">
      <alignment horizontal="center" vertical="center" wrapText="1"/>
      <protection locked="0"/>
    </xf>
    <xf numFmtId="1" fontId="33" fillId="46" borderId="22" xfId="0" applyNumberFormat="1" applyFont="1" applyFill="1" applyBorder="1" applyAlignment="1">
      <alignment horizontal="center" vertical="center" wrapText="1"/>
    </xf>
    <xf numFmtId="2" fontId="33" fillId="46" borderId="18" xfId="0" applyNumberFormat="1" applyFont="1" applyFill="1" applyBorder="1" applyAlignment="1">
      <alignment horizontal="center" vertical="center" wrapText="1"/>
    </xf>
    <xf numFmtId="0" fontId="33" fillId="46" borderId="12" xfId="0" applyFont="1" applyFill="1" applyBorder="1" applyAlignment="1">
      <alignment horizontal="center" vertical="center" wrapText="1"/>
    </xf>
    <xf numFmtId="0" fontId="33" fillId="46" borderId="24" xfId="0" applyFont="1" applyFill="1" applyBorder="1" applyAlignment="1">
      <alignment horizontal="center" vertical="center" wrapText="1"/>
    </xf>
    <xf numFmtId="0" fontId="33" fillId="46" borderId="12" xfId="0" applyFont="1" applyFill="1" applyBorder="1" applyAlignment="1">
      <alignment wrapText="1"/>
    </xf>
    <xf numFmtId="0" fontId="33" fillId="46" borderId="12" xfId="0" applyFont="1" applyFill="1" applyBorder="1" applyAlignment="1">
      <alignment/>
    </xf>
    <xf numFmtId="0" fontId="34" fillId="46" borderId="12" xfId="0" applyFont="1" applyFill="1" applyBorder="1" applyAlignment="1">
      <alignment wrapText="1"/>
    </xf>
    <xf numFmtId="0" fontId="33" fillId="46" borderId="0" xfId="0" applyFont="1" applyFill="1" applyBorder="1" applyAlignment="1">
      <alignment wrapText="1"/>
    </xf>
    <xf numFmtId="0" fontId="35" fillId="46" borderId="0" xfId="0" applyFont="1" applyFill="1" applyBorder="1" applyAlignment="1">
      <alignment wrapText="1"/>
    </xf>
    <xf numFmtId="1" fontId="35" fillId="46" borderId="0" xfId="0" applyNumberFormat="1" applyFont="1" applyFill="1" applyBorder="1" applyAlignment="1">
      <alignment/>
    </xf>
    <xf numFmtId="0" fontId="35" fillId="46" borderId="0" xfId="0" applyFont="1" applyFill="1" applyBorder="1" applyAlignment="1">
      <alignment/>
    </xf>
    <xf numFmtId="0" fontId="35" fillId="46" borderId="0" xfId="0" applyFont="1" applyFill="1" applyAlignment="1">
      <alignment/>
    </xf>
    <xf numFmtId="0" fontId="28" fillId="46" borderId="18" xfId="0" applyFont="1" applyFill="1" applyBorder="1" applyAlignment="1">
      <alignment wrapText="1"/>
    </xf>
    <xf numFmtId="1" fontId="28" fillId="46" borderId="23" xfId="0" applyNumberFormat="1" applyFont="1" applyFill="1" applyBorder="1" applyAlignment="1" applyProtection="1">
      <alignment horizontal="center" vertical="center" wrapText="1"/>
      <protection locked="0"/>
    </xf>
    <xf numFmtId="2" fontId="28" fillId="46" borderId="18" xfId="0" applyNumberFormat="1" applyFont="1" applyFill="1" applyBorder="1" applyAlignment="1">
      <alignment horizontal="center" vertical="center" wrapText="1"/>
    </xf>
    <xf numFmtId="0" fontId="36" fillId="46" borderId="28" xfId="0" applyFont="1" applyFill="1" applyBorder="1" applyAlignment="1">
      <alignment wrapText="1"/>
    </xf>
    <xf numFmtId="0" fontId="28" fillId="46" borderId="29" xfId="0" applyFont="1" applyFill="1" applyBorder="1" applyAlignment="1">
      <alignment horizontal="center" vertical="center" wrapText="1"/>
    </xf>
    <xf numFmtId="0" fontId="28" fillId="46" borderId="30" xfId="0" applyFont="1" applyFill="1" applyBorder="1" applyAlignment="1">
      <alignment horizontal="center" vertical="center" wrapText="1"/>
    </xf>
    <xf numFmtId="0" fontId="28" fillId="46" borderId="31" xfId="0" applyFont="1" applyFill="1" applyBorder="1" applyAlignment="1">
      <alignment horizontal="center" vertical="center" wrapText="1"/>
    </xf>
    <xf numFmtId="0" fontId="28" fillId="46" borderId="32" xfId="0" applyFont="1" applyFill="1" applyBorder="1" applyAlignment="1">
      <alignment horizontal="center" vertical="center" wrapText="1"/>
    </xf>
    <xf numFmtId="0" fontId="28" fillId="46" borderId="16" xfId="0" applyFont="1" applyFill="1" applyBorder="1" applyAlignment="1">
      <alignment wrapText="1"/>
    </xf>
    <xf numFmtId="0" fontId="28" fillId="46" borderId="33" xfId="0" applyFont="1" applyFill="1" applyBorder="1" applyAlignment="1">
      <alignment wrapText="1"/>
    </xf>
    <xf numFmtId="0" fontId="28" fillId="46" borderId="33" xfId="0" applyFont="1" applyFill="1" applyBorder="1" applyAlignment="1">
      <alignment/>
    </xf>
    <xf numFmtId="0" fontId="27" fillId="46" borderId="12" xfId="0" applyFont="1" applyFill="1" applyBorder="1" applyAlignment="1" applyProtection="1">
      <alignment wrapText="1"/>
      <protection locked="0"/>
    </xf>
    <xf numFmtId="2" fontId="27" fillId="46" borderId="34" xfId="0" applyNumberFormat="1" applyFont="1" applyFill="1" applyBorder="1" applyAlignment="1">
      <alignment horizontal="center" vertical="center" wrapText="1"/>
    </xf>
    <xf numFmtId="0" fontId="27" fillId="46" borderId="35" xfId="0" applyFont="1" applyFill="1" applyBorder="1" applyAlignment="1">
      <alignment wrapText="1"/>
    </xf>
    <xf numFmtId="180" fontId="27" fillId="46" borderId="0" xfId="0" applyNumberFormat="1" applyFont="1" applyFill="1" applyBorder="1" applyAlignment="1">
      <alignment horizontal="center" vertical="center" wrapText="1"/>
    </xf>
    <xf numFmtId="180" fontId="27" fillId="46" borderId="0" xfId="0" applyNumberFormat="1" applyFont="1" applyFill="1" applyBorder="1" applyAlignment="1">
      <alignment wrapText="1"/>
    </xf>
    <xf numFmtId="0" fontId="27" fillId="46" borderId="23" xfId="0" applyFont="1" applyFill="1" applyBorder="1" applyAlignment="1" applyProtection="1">
      <alignment wrapText="1"/>
      <protection locked="0"/>
    </xf>
    <xf numFmtId="180" fontId="27" fillId="46" borderId="12" xfId="0" applyNumberFormat="1" applyFont="1" applyFill="1" applyBorder="1" applyAlignment="1">
      <alignment horizontal="center" vertical="center" wrapText="1"/>
    </xf>
    <xf numFmtId="180" fontId="27" fillId="46" borderId="34" xfId="0" applyNumberFormat="1" applyFont="1" applyFill="1" applyBorder="1" applyAlignment="1">
      <alignment horizontal="center" vertical="center" wrapText="1"/>
    </xf>
    <xf numFmtId="1" fontId="27" fillId="46" borderId="36" xfId="0" applyNumberFormat="1" applyFont="1" applyFill="1" applyBorder="1" applyAlignment="1">
      <alignment wrapText="1"/>
    </xf>
    <xf numFmtId="0" fontId="27" fillId="46" borderId="0" xfId="0" applyFont="1" applyFill="1" applyAlignment="1">
      <alignment wrapText="1"/>
    </xf>
    <xf numFmtId="0" fontId="1" fillId="46" borderId="0" xfId="0" applyFont="1" applyFill="1" applyAlignment="1">
      <alignment wrapText="1"/>
    </xf>
    <xf numFmtId="0" fontId="27" fillId="46" borderId="0" xfId="0" applyFont="1" applyFill="1" applyAlignment="1">
      <alignment horizontal="center" vertical="center" wrapText="1"/>
    </xf>
    <xf numFmtId="1" fontId="27" fillId="46" borderId="0" xfId="0" applyNumberFormat="1" applyFont="1" applyFill="1" applyAlignment="1">
      <alignment horizontal="center" vertical="center" wrapText="1"/>
    </xf>
    <xf numFmtId="1" fontId="27" fillId="46" borderId="0" xfId="0" applyNumberFormat="1" applyFont="1" applyFill="1" applyAlignment="1">
      <alignment wrapText="1"/>
    </xf>
    <xf numFmtId="0" fontId="33" fillId="46" borderId="25" xfId="0" applyFont="1" applyFill="1" applyBorder="1" applyAlignment="1">
      <alignment horizontal="center" vertical="center" wrapText="1"/>
    </xf>
    <xf numFmtId="1" fontId="33" fillId="46" borderId="25" xfId="0" applyNumberFormat="1" applyFont="1" applyFill="1" applyBorder="1" applyAlignment="1">
      <alignment horizontal="center" vertical="center" wrapText="1"/>
    </xf>
    <xf numFmtId="0" fontId="33" fillId="46" borderId="26" xfId="0" applyFont="1" applyFill="1" applyBorder="1" applyAlignment="1">
      <alignment horizontal="center" vertical="center" wrapText="1"/>
    </xf>
    <xf numFmtId="0" fontId="36" fillId="46" borderId="11" xfId="0" applyFont="1" applyFill="1" applyBorder="1" applyAlignment="1">
      <alignment wrapText="1"/>
    </xf>
    <xf numFmtId="0" fontId="36" fillId="46" borderId="12" xfId="0" applyFont="1" applyFill="1" applyBorder="1" applyAlignment="1">
      <alignment wrapText="1"/>
    </xf>
    <xf numFmtId="0" fontId="36" fillId="46" borderId="0" xfId="0" applyFont="1" applyFill="1" applyBorder="1" applyAlignment="1">
      <alignment wrapText="1"/>
    </xf>
    <xf numFmtId="0" fontId="35" fillId="46" borderId="0" xfId="0" applyFont="1" applyFill="1" applyBorder="1" applyAlignment="1">
      <alignment horizontal="left" wrapText="1"/>
    </xf>
    <xf numFmtId="2" fontId="27" fillId="46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8" fillId="0" borderId="41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46" borderId="36" xfId="0" applyFont="1" applyFill="1" applyBorder="1" applyAlignment="1">
      <alignment horizontal="center" wrapText="1"/>
    </xf>
    <xf numFmtId="0" fontId="27" fillId="46" borderId="0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wrapText="1"/>
    </xf>
    <xf numFmtId="0" fontId="27" fillId="0" borderId="47" xfId="0" applyFont="1" applyFill="1" applyBorder="1" applyAlignment="1">
      <alignment horizontal="center" wrapText="1"/>
    </xf>
    <xf numFmtId="0" fontId="27" fillId="0" borderId="38" xfId="0" applyFont="1" applyFill="1" applyBorder="1" applyAlignment="1">
      <alignment horizontal="center" wrapText="1"/>
    </xf>
    <xf numFmtId="0" fontId="27" fillId="0" borderId="48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7" fillId="0" borderId="49" xfId="0" applyFont="1" applyFill="1" applyBorder="1" applyAlignment="1">
      <alignment horizont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Followed Hyperlink" xfId="83"/>
    <cellStyle name="Плохой" xfId="84"/>
    <cellStyle name="Плохой 2" xfId="85"/>
    <cellStyle name="Пояснение" xfId="86"/>
    <cellStyle name="Примечание" xfId="87"/>
    <cellStyle name="Примечание 2" xfId="88"/>
    <cellStyle name="Примечание 3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  <cellStyle name="Хороший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0" sqref="D20"/>
    </sheetView>
  </sheetViews>
  <sheetFormatPr defaultColWidth="9.00390625" defaultRowHeight="12.75"/>
  <cols>
    <col min="1" max="1" width="32.125" style="8" customWidth="1"/>
    <col min="2" max="2" width="8.875" style="8" customWidth="1"/>
    <col min="3" max="3" width="9.25390625" style="8" customWidth="1"/>
    <col min="4" max="4" width="10.25390625" style="8" customWidth="1"/>
    <col min="5" max="5" width="13.75390625" style="8" customWidth="1"/>
    <col min="6" max="6" width="8.375" style="8" customWidth="1"/>
    <col min="7" max="7" width="13.00390625" style="8" customWidth="1"/>
    <col min="8" max="8" width="11.00390625" style="8" customWidth="1"/>
    <col min="9" max="9" width="10.125" style="8" customWidth="1"/>
    <col min="10" max="10" width="12.00390625" style="8" customWidth="1"/>
    <col min="11" max="11" width="12.125" style="10" customWidth="1"/>
    <col min="12" max="12" width="10.375" style="10" customWidth="1"/>
    <col min="13" max="13" width="13.375" style="10" customWidth="1"/>
    <col min="14" max="14" width="10.875" style="8" customWidth="1"/>
    <col min="15" max="15" width="12.00390625" style="8" customWidth="1"/>
    <col min="16" max="16" width="9.00390625" style="8" customWidth="1"/>
    <col min="17" max="17" width="11.75390625" style="8" customWidth="1"/>
    <col min="18" max="18" width="13.25390625" style="8" customWidth="1"/>
    <col min="19" max="19" width="12.25390625" style="8" customWidth="1"/>
    <col min="20" max="20" width="33.00390625" style="1" customWidth="1"/>
    <col min="21" max="21" width="13.75390625" style="6" customWidth="1"/>
    <col min="22" max="22" width="10.625" style="6" customWidth="1"/>
    <col min="23" max="23" width="11.625" style="6" customWidth="1"/>
    <col min="24" max="24" width="9.375" style="6" customWidth="1"/>
    <col min="25" max="25" width="8.875" style="6" customWidth="1"/>
    <col min="26" max="26" width="10.375" style="6" customWidth="1"/>
    <col min="27" max="27" width="11.375" style="6" customWidth="1"/>
    <col min="28" max="28" width="9.625" style="6" customWidth="1"/>
    <col min="29" max="29" width="8.25390625" style="6" customWidth="1"/>
    <col min="30" max="30" width="8.125" style="6" customWidth="1"/>
    <col min="31" max="31" width="10.125" style="6" customWidth="1"/>
    <col min="32" max="32" width="10.25390625" style="6" customWidth="1"/>
    <col min="33" max="34" width="9.00390625" style="8" hidden="1" customWidth="1"/>
    <col min="35" max="35" width="7.625" style="2" hidden="1" customWidth="1"/>
    <col min="36" max="36" width="7.75390625" style="2" hidden="1" customWidth="1"/>
    <col min="37" max="37" width="10.875" style="8" hidden="1" customWidth="1"/>
    <col min="38" max="38" width="7.625" style="8" hidden="1" customWidth="1"/>
    <col min="39" max="39" width="11.875" style="8" customWidth="1"/>
    <col min="40" max="40" width="11.25390625" style="8" customWidth="1"/>
    <col min="41" max="41" width="6.375" style="8" customWidth="1"/>
    <col min="42" max="42" width="15.25390625" style="8" customWidth="1"/>
    <col min="43" max="43" width="9.00390625" style="0" customWidth="1"/>
    <col min="44" max="44" width="7.125" style="0" customWidth="1"/>
    <col min="45" max="45" width="5.375" style="0" customWidth="1"/>
    <col min="46" max="46" width="5.125" style="0" customWidth="1"/>
    <col min="47" max="47" width="8.00390625" style="0" customWidth="1"/>
    <col min="48" max="48" width="6.875" style="0" customWidth="1"/>
    <col min="49" max="49" width="5.625" style="0" customWidth="1"/>
    <col min="50" max="50" width="7.125" style="0" customWidth="1"/>
    <col min="51" max="51" width="9.25390625" style="0" customWidth="1"/>
  </cols>
  <sheetData>
    <row r="1" spans="1:43" ht="38.25" customHeight="1" thickBot="1">
      <c r="A1" s="12"/>
      <c r="B1" s="20" t="s">
        <v>60</v>
      </c>
      <c r="C1" s="21"/>
      <c r="D1" s="21"/>
      <c r="E1" s="20" t="s">
        <v>61</v>
      </c>
      <c r="F1" s="20"/>
      <c r="G1" s="23"/>
      <c r="H1" s="22"/>
      <c r="I1" s="22"/>
      <c r="J1" s="4"/>
      <c r="K1" s="5"/>
      <c r="L1" s="5"/>
      <c r="M1" s="5"/>
      <c r="N1" s="158" t="s">
        <v>28</v>
      </c>
      <c r="O1" s="158"/>
      <c r="P1" s="158"/>
      <c r="Q1" s="158"/>
      <c r="R1" s="158"/>
      <c r="S1" s="158"/>
      <c r="T1" s="3"/>
      <c r="V1" s="7"/>
      <c r="W1" s="7"/>
      <c r="X1" s="7"/>
      <c r="AQ1" s="8"/>
    </row>
    <row r="2" spans="1:53" s="36" customFormat="1" ht="12.75" customHeight="1">
      <c r="A2" s="168" t="s">
        <v>21</v>
      </c>
      <c r="B2" s="153" t="s">
        <v>18</v>
      </c>
      <c r="C2" s="171"/>
      <c r="D2" s="171"/>
      <c r="E2" s="172"/>
      <c r="F2" s="152" t="s">
        <v>17</v>
      </c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6" t="s">
        <v>7</v>
      </c>
      <c r="T2" s="163" t="s">
        <v>0</v>
      </c>
      <c r="U2" s="160" t="s">
        <v>25</v>
      </c>
      <c r="V2" s="160" t="s">
        <v>30</v>
      </c>
      <c r="W2" s="160" t="s">
        <v>31</v>
      </c>
      <c r="X2" s="160" t="s">
        <v>32</v>
      </c>
      <c r="Y2" s="152" t="s">
        <v>26</v>
      </c>
      <c r="Z2" s="153"/>
      <c r="AA2" s="153"/>
      <c r="AB2" s="153"/>
      <c r="AC2" s="153"/>
      <c r="AD2" s="153"/>
      <c r="AE2" s="153"/>
      <c r="AF2" s="156" t="s">
        <v>29</v>
      </c>
      <c r="AG2" s="167" t="s">
        <v>2</v>
      </c>
      <c r="AH2" s="151" t="s">
        <v>2</v>
      </c>
      <c r="AI2" s="151" t="s">
        <v>2</v>
      </c>
      <c r="AJ2" s="151" t="s">
        <v>2</v>
      </c>
      <c r="AK2" s="151" t="s">
        <v>27</v>
      </c>
      <c r="AL2" s="30"/>
      <c r="AM2" s="31"/>
      <c r="AN2" s="31"/>
      <c r="AO2" s="31"/>
      <c r="AP2" s="32"/>
      <c r="AQ2" s="33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s="42" customFormat="1" ht="15.75" thickBot="1">
      <c r="A3" s="169"/>
      <c r="B3" s="173"/>
      <c r="C3" s="174"/>
      <c r="D3" s="174"/>
      <c r="E3" s="175"/>
      <c r="F3" s="176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57"/>
      <c r="T3" s="164"/>
      <c r="U3" s="161"/>
      <c r="V3" s="161"/>
      <c r="W3" s="161"/>
      <c r="X3" s="161"/>
      <c r="Y3" s="154"/>
      <c r="Z3" s="155"/>
      <c r="AA3" s="155"/>
      <c r="AB3" s="155"/>
      <c r="AC3" s="155"/>
      <c r="AD3" s="155"/>
      <c r="AE3" s="155"/>
      <c r="AF3" s="157"/>
      <c r="AG3" s="167"/>
      <c r="AH3" s="151"/>
      <c r="AI3" s="151"/>
      <c r="AJ3" s="151"/>
      <c r="AK3" s="151"/>
      <c r="AL3" s="30"/>
      <c r="AM3" s="31"/>
      <c r="AN3" s="31"/>
      <c r="AO3" s="31"/>
      <c r="AP3" s="38"/>
      <c r="AQ3" s="39"/>
      <c r="AR3" s="39"/>
      <c r="AS3" s="40"/>
      <c r="AT3" s="40"/>
      <c r="AU3" s="40"/>
      <c r="AV3" s="40"/>
      <c r="AW3" s="40"/>
      <c r="AX3" s="40"/>
      <c r="AY3" s="40"/>
      <c r="AZ3" s="40"/>
      <c r="BA3" s="41"/>
    </row>
    <row r="4" spans="1:53" s="42" customFormat="1" ht="42.75" customHeight="1" thickBot="1">
      <c r="A4" s="170"/>
      <c r="B4" s="45" t="s">
        <v>4</v>
      </c>
      <c r="C4" s="43" t="s">
        <v>5</v>
      </c>
      <c r="D4" s="43" t="s">
        <v>9</v>
      </c>
      <c r="E4" s="48" t="s">
        <v>5</v>
      </c>
      <c r="F4" s="49" t="s">
        <v>8</v>
      </c>
      <c r="G4" s="43" t="s">
        <v>5</v>
      </c>
      <c r="H4" s="43" t="s">
        <v>10</v>
      </c>
      <c r="I4" s="43" t="s">
        <v>5</v>
      </c>
      <c r="J4" s="43" t="s">
        <v>13</v>
      </c>
      <c r="K4" s="44" t="s">
        <v>5</v>
      </c>
      <c r="L4" s="44" t="s">
        <v>35</v>
      </c>
      <c r="M4" s="44" t="s">
        <v>5</v>
      </c>
      <c r="N4" s="43" t="s">
        <v>6</v>
      </c>
      <c r="O4" s="43" t="s">
        <v>5</v>
      </c>
      <c r="P4" s="43" t="s">
        <v>34</v>
      </c>
      <c r="Q4" s="43" t="s">
        <v>15</v>
      </c>
      <c r="R4" s="48" t="s">
        <v>5</v>
      </c>
      <c r="S4" s="159"/>
      <c r="T4" s="164"/>
      <c r="U4" s="162"/>
      <c r="V4" s="162"/>
      <c r="W4" s="162"/>
      <c r="X4" s="162"/>
      <c r="Y4" s="24" t="s">
        <v>3</v>
      </c>
      <c r="Z4" s="25" t="s">
        <v>33</v>
      </c>
      <c r="AA4" s="25" t="s">
        <v>12</v>
      </c>
      <c r="AB4" s="25" t="s">
        <v>14</v>
      </c>
      <c r="AC4" s="25" t="s">
        <v>34</v>
      </c>
      <c r="AD4" s="25" t="s">
        <v>16</v>
      </c>
      <c r="AE4" s="26" t="s">
        <v>11</v>
      </c>
      <c r="AF4" s="157"/>
      <c r="AG4" s="167"/>
      <c r="AH4" s="151"/>
      <c r="AI4" s="151"/>
      <c r="AJ4" s="151"/>
      <c r="AK4" s="151"/>
      <c r="AL4" s="30"/>
      <c r="AM4" s="37"/>
      <c r="AN4" s="37"/>
      <c r="AO4" s="31"/>
      <c r="AP4" s="38"/>
      <c r="AQ4" s="39"/>
      <c r="AR4" s="39"/>
      <c r="AS4" s="40"/>
      <c r="AT4" s="40"/>
      <c r="AU4" s="40"/>
      <c r="AV4" s="40"/>
      <c r="AW4" s="40"/>
      <c r="AX4" s="40"/>
      <c r="AY4" s="40"/>
      <c r="AZ4" s="40"/>
      <c r="BA4" s="41"/>
    </row>
    <row r="5" spans="1:53" s="75" customFormat="1" ht="15.75" customHeight="1">
      <c r="A5" s="58" t="s">
        <v>41</v>
      </c>
      <c r="B5" s="59">
        <f aca="true" t="shared" si="0" ref="B5:B30">SUM(D5)</f>
        <v>2500</v>
      </c>
      <c r="C5" s="60">
        <f>B5/U5*100</f>
        <v>100</v>
      </c>
      <c r="D5" s="97">
        <v>2500</v>
      </c>
      <c r="E5" s="60">
        <f aca="true" t="shared" si="1" ref="E5:E31">D5/V5*100</f>
        <v>100</v>
      </c>
      <c r="F5" s="61"/>
      <c r="G5" s="60" t="e">
        <f>F5/Y5*100</f>
        <v>#DIV/0!</v>
      </c>
      <c r="H5" s="62"/>
      <c r="I5" s="63" t="e">
        <f aca="true" t="shared" si="2" ref="I5:I11">H5/Z5*100</f>
        <v>#DIV/0!</v>
      </c>
      <c r="J5" s="61">
        <v>11500</v>
      </c>
      <c r="K5" s="60">
        <f>J5/AA5*100</f>
        <v>62.16216216216216</v>
      </c>
      <c r="L5" s="63"/>
      <c r="M5" s="63">
        <f>L5/AD5*100</f>
        <v>0</v>
      </c>
      <c r="N5" s="62">
        <v>2000</v>
      </c>
      <c r="O5" s="106">
        <f aca="true" t="shared" si="3" ref="O5:O31">N5/AB5*100</f>
        <v>100</v>
      </c>
      <c r="P5" s="60"/>
      <c r="Q5" s="60">
        <f>(N5*0.32)+(J5*0.13)+(H5*0.63)+(F5*0.45)+(P5*0.35)+(L5*0.22)</f>
        <v>2135</v>
      </c>
      <c r="R5" s="60">
        <f>Q5/AE5*100</f>
        <v>67.67036450079239</v>
      </c>
      <c r="S5" s="98">
        <f>Q5/AF5*10</f>
        <v>13.203463203463205</v>
      </c>
      <c r="T5" s="58" t="s">
        <v>41</v>
      </c>
      <c r="U5" s="64">
        <f aca="true" t="shared" si="4" ref="U5:U31">SUM(V5:X5)</f>
        <v>2500</v>
      </c>
      <c r="V5" s="65">
        <v>2500</v>
      </c>
      <c r="W5" s="65"/>
      <c r="X5" s="65"/>
      <c r="Y5" s="65"/>
      <c r="Z5" s="65"/>
      <c r="AA5" s="65">
        <v>18500</v>
      </c>
      <c r="AB5" s="65">
        <v>2000</v>
      </c>
      <c r="AC5" s="65"/>
      <c r="AD5" s="65">
        <v>500</v>
      </c>
      <c r="AE5" s="65">
        <v>3155</v>
      </c>
      <c r="AF5" s="99">
        <v>1617</v>
      </c>
      <c r="AG5" s="66">
        <v>1297</v>
      </c>
      <c r="AH5" s="67">
        <v>560</v>
      </c>
      <c r="AI5" s="64" t="e">
        <f>AE6/#REF!*10</f>
        <v>#REF!</v>
      </c>
      <c r="AJ5" s="64">
        <v>21.2</v>
      </c>
      <c r="AK5" s="67">
        <v>810</v>
      </c>
      <c r="AL5" s="68"/>
      <c r="AM5" s="69"/>
      <c r="AN5" s="69"/>
      <c r="AO5" s="70"/>
      <c r="AP5" s="71"/>
      <c r="AQ5" s="72"/>
      <c r="AR5" s="73"/>
      <c r="AS5" s="74"/>
      <c r="AT5" s="74"/>
      <c r="AU5" s="74"/>
      <c r="AV5" s="74"/>
      <c r="AW5" s="74"/>
      <c r="AX5" s="74"/>
      <c r="AY5" s="74"/>
      <c r="AZ5" s="74"/>
      <c r="BA5" s="74"/>
    </row>
    <row r="6" spans="1:53" s="75" customFormat="1" ht="16.5" customHeight="1">
      <c r="A6" s="76" t="s">
        <v>42</v>
      </c>
      <c r="B6" s="59">
        <f t="shared" si="0"/>
        <v>100</v>
      </c>
      <c r="C6" s="60">
        <f>B6/U6*100</f>
        <v>45.45454545454545</v>
      </c>
      <c r="D6" s="100">
        <v>100</v>
      </c>
      <c r="E6" s="60">
        <f t="shared" si="1"/>
        <v>45.45454545454545</v>
      </c>
      <c r="F6" s="59">
        <v>20</v>
      </c>
      <c r="G6" s="60">
        <f>F6/Y6*100</f>
        <v>10.309278350515463</v>
      </c>
      <c r="H6" s="77"/>
      <c r="I6" s="63" t="e">
        <f t="shared" si="2"/>
        <v>#DIV/0!</v>
      </c>
      <c r="J6" s="59"/>
      <c r="K6" s="60" t="e">
        <f>J6/AA6*100</f>
        <v>#DIV/0!</v>
      </c>
      <c r="L6" s="63"/>
      <c r="M6" s="63" t="e">
        <f>L6/AD6*100</f>
        <v>#DIV/0!</v>
      </c>
      <c r="N6" s="77"/>
      <c r="O6" s="60" t="e">
        <f>N6/AB6*100</f>
        <v>#DIV/0!</v>
      </c>
      <c r="P6" s="63"/>
      <c r="Q6" s="60">
        <f aca="true" t="shared" si="5" ref="Q6:Q30">(N6*0.32)+(J6*0.13)+(H6*0.63)+(F6*0.45)+(P6*0.35)+(L6*0.22)</f>
        <v>9</v>
      </c>
      <c r="R6" s="60">
        <f aca="true" t="shared" si="6" ref="R6:R31">Q6/AE6*100</f>
        <v>10.344827586206897</v>
      </c>
      <c r="S6" s="50">
        <f>Q6/AF6*10</f>
        <v>2.8125</v>
      </c>
      <c r="T6" s="76" t="s">
        <v>42</v>
      </c>
      <c r="U6" s="64">
        <f t="shared" si="4"/>
        <v>220</v>
      </c>
      <c r="V6" s="64">
        <v>220</v>
      </c>
      <c r="W6" s="64"/>
      <c r="X6" s="64"/>
      <c r="Y6" s="64">
        <v>194</v>
      </c>
      <c r="Z6" s="64"/>
      <c r="AA6" s="64"/>
      <c r="AB6" s="64"/>
      <c r="AC6" s="64"/>
      <c r="AD6" s="64"/>
      <c r="AE6" s="64">
        <v>87</v>
      </c>
      <c r="AF6" s="101">
        <v>32</v>
      </c>
      <c r="AG6" s="66">
        <v>172</v>
      </c>
      <c r="AH6" s="67">
        <v>683.2</v>
      </c>
      <c r="AI6" s="64" t="e">
        <f>#REF!/#REF!*10</f>
        <v>#REF!</v>
      </c>
      <c r="AJ6" s="64">
        <v>20.75</v>
      </c>
      <c r="AK6" s="67">
        <v>79</v>
      </c>
      <c r="AL6" s="68"/>
      <c r="AM6" s="165" t="s">
        <v>19</v>
      </c>
      <c r="AN6" s="166"/>
      <c r="AO6" s="166"/>
      <c r="AP6" s="71"/>
      <c r="AQ6" s="72"/>
      <c r="AR6" s="73"/>
      <c r="AS6" s="74"/>
      <c r="AT6" s="74"/>
      <c r="AU6" s="74"/>
      <c r="AV6" s="74"/>
      <c r="AW6" s="74"/>
      <c r="AX6" s="74"/>
      <c r="AY6" s="74"/>
      <c r="AZ6" s="74"/>
      <c r="BA6" s="74"/>
    </row>
    <row r="7" spans="1:53" s="75" customFormat="1" ht="17.25" customHeight="1">
      <c r="A7" s="76" t="s">
        <v>43</v>
      </c>
      <c r="B7" s="59">
        <f t="shared" si="0"/>
        <v>80</v>
      </c>
      <c r="C7" s="60">
        <f aca="true" t="shared" si="7" ref="C7:C30">B7/U7*100</f>
        <v>66.66666666666666</v>
      </c>
      <c r="D7" s="100">
        <v>80</v>
      </c>
      <c r="E7" s="60">
        <f t="shared" si="1"/>
        <v>66.66666666666666</v>
      </c>
      <c r="F7" s="59">
        <v>60</v>
      </c>
      <c r="G7" s="63">
        <f aca="true" t="shared" si="8" ref="G7:G31">F7/Y7*100</f>
        <v>67.41573033707866</v>
      </c>
      <c r="H7" s="77"/>
      <c r="I7" s="63" t="e">
        <f t="shared" si="2"/>
        <v>#DIV/0!</v>
      </c>
      <c r="J7" s="59"/>
      <c r="K7" s="63" t="e">
        <f aca="true" t="shared" si="9" ref="K7:K31">J7/AA7*100</f>
        <v>#DIV/0!</v>
      </c>
      <c r="L7" s="63"/>
      <c r="M7" s="63" t="e">
        <f aca="true" t="shared" si="10" ref="M7:M31">L7/AD7*100</f>
        <v>#DIV/0!</v>
      </c>
      <c r="N7" s="77"/>
      <c r="O7" s="60" t="e">
        <f t="shared" si="3"/>
        <v>#DIV/0!</v>
      </c>
      <c r="P7" s="63"/>
      <c r="Q7" s="60">
        <f t="shared" si="5"/>
        <v>27</v>
      </c>
      <c r="R7" s="60">
        <f t="shared" si="6"/>
        <v>67.5</v>
      </c>
      <c r="S7" s="50">
        <f aca="true" t="shared" si="11" ref="S7:S31">Q7/AF7*10</f>
        <v>45</v>
      </c>
      <c r="T7" s="76" t="s">
        <v>43</v>
      </c>
      <c r="U7" s="64">
        <f t="shared" si="4"/>
        <v>120</v>
      </c>
      <c r="V7" s="64">
        <v>120</v>
      </c>
      <c r="W7" s="64"/>
      <c r="X7" s="79"/>
      <c r="Y7" s="64">
        <v>89</v>
      </c>
      <c r="Z7" s="64"/>
      <c r="AA7" s="64"/>
      <c r="AB7" s="63"/>
      <c r="AC7" s="63"/>
      <c r="AD7" s="63"/>
      <c r="AE7" s="63">
        <v>40</v>
      </c>
      <c r="AF7" s="78">
        <v>6</v>
      </c>
      <c r="AG7" s="66">
        <v>1526</v>
      </c>
      <c r="AH7" s="67">
        <v>0</v>
      </c>
      <c r="AI7" s="64">
        <f aca="true" t="shared" si="12" ref="AI7:AI12">AE7/AF7*10</f>
        <v>66.66666666666667</v>
      </c>
      <c r="AJ7" s="64">
        <v>20.02</v>
      </c>
      <c r="AK7" s="67">
        <v>1438</v>
      </c>
      <c r="AL7" s="80">
        <v>575</v>
      </c>
      <c r="AM7" s="66">
        <v>0.45</v>
      </c>
      <c r="AN7" s="67" t="s">
        <v>20</v>
      </c>
      <c r="AO7" s="70"/>
      <c r="AP7" s="71"/>
      <c r="AQ7" s="72"/>
      <c r="AR7" s="73"/>
      <c r="AS7" s="74"/>
      <c r="AT7" s="74"/>
      <c r="AU7" s="74"/>
      <c r="AV7" s="74"/>
      <c r="AW7" s="74"/>
      <c r="AX7" s="74"/>
      <c r="AY7" s="74"/>
      <c r="AZ7" s="74"/>
      <c r="BA7" s="74"/>
    </row>
    <row r="8" spans="1:53" s="75" customFormat="1" ht="15" customHeight="1">
      <c r="A8" s="76" t="s">
        <v>44</v>
      </c>
      <c r="B8" s="59">
        <f t="shared" si="0"/>
        <v>0</v>
      </c>
      <c r="C8" s="60">
        <f t="shared" si="7"/>
        <v>0</v>
      </c>
      <c r="D8" s="59"/>
      <c r="E8" s="60">
        <f t="shared" si="1"/>
        <v>0</v>
      </c>
      <c r="F8" s="59"/>
      <c r="G8" s="63">
        <f t="shared" si="8"/>
        <v>0</v>
      </c>
      <c r="H8" s="77"/>
      <c r="I8" s="63" t="e">
        <f t="shared" si="2"/>
        <v>#DIV/0!</v>
      </c>
      <c r="J8" s="59"/>
      <c r="K8" s="63" t="e">
        <f t="shared" si="9"/>
        <v>#DIV/0!</v>
      </c>
      <c r="L8" s="63"/>
      <c r="M8" s="63" t="e">
        <f t="shared" si="10"/>
        <v>#DIV/0!</v>
      </c>
      <c r="N8" s="77"/>
      <c r="O8" s="60" t="e">
        <f t="shared" si="3"/>
        <v>#DIV/0!</v>
      </c>
      <c r="P8" s="63"/>
      <c r="Q8" s="60">
        <f t="shared" si="5"/>
        <v>0</v>
      </c>
      <c r="R8" s="60">
        <f t="shared" si="6"/>
        <v>0</v>
      </c>
      <c r="S8" s="50">
        <f t="shared" si="11"/>
        <v>0</v>
      </c>
      <c r="T8" s="76" t="s">
        <v>44</v>
      </c>
      <c r="U8" s="64">
        <f t="shared" si="4"/>
        <v>130</v>
      </c>
      <c r="V8" s="64">
        <v>130</v>
      </c>
      <c r="W8" s="64"/>
      <c r="X8" s="64"/>
      <c r="Y8" s="64">
        <v>76</v>
      </c>
      <c r="Z8" s="64"/>
      <c r="AA8" s="64"/>
      <c r="AB8" s="63"/>
      <c r="AC8" s="63"/>
      <c r="AD8" s="63"/>
      <c r="AE8" s="63">
        <v>34</v>
      </c>
      <c r="AF8" s="78">
        <v>15</v>
      </c>
      <c r="AG8" s="66">
        <v>694</v>
      </c>
      <c r="AH8" s="67">
        <v>578</v>
      </c>
      <c r="AI8" s="64">
        <f t="shared" si="12"/>
        <v>22.666666666666664</v>
      </c>
      <c r="AJ8" s="64">
        <v>19.88</v>
      </c>
      <c r="AK8" s="67">
        <v>756</v>
      </c>
      <c r="AL8" s="80">
        <v>1282</v>
      </c>
      <c r="AM8" s="66">
        <v>0.63</v>
      </c>
      <c r="AN8" s="67" t="s">
        <v>22</v>
      </c>
      <c r="AO8" s="70"/>
      <c r="AP8" s="71"/>
      <c r="AQ8" s="72"/>
      <c r="AR8" s="73"/>
      <c r="AS8" s="74"/>
      <c r="AT8" s="74"/>
      <c r="AU8" s="74"/>
      <c r="AV8" s="74"/>
      <c r="AW8" s="74"/>
      <c r="AX8" s="74"/>
      <c r="AY8" s="74"/>
      <c r="AZ8" s="74"/>
      <c r="BA8" s="74"/>
    </row>
    <row r="9" spans="1:53" s="117" customFormat="1" ht="17.25" customHeight="1">
      <c r="A9" s="102" t="s">
        <v>45</v>
      </c>
      <c r="B9" s="59">
        <f t="shared" si="0"/>
        <v>197</v>
      </c>
      <c r="C9" s="60">
        <f t="shared" si="7"/>
        <v>10.765027322404372</v>
      </c>
      <c r="D9" s="104">
        <v>197</v>
      </c>
      <c r="E9" s="60">
        <f t="shared" si="1"/>
        <v>11.453488372093023</v>
      </c>
      <c r="F9" s="104">
        <v>256</v>
      </c>
      <c r="G9" s="103">
        <f t="shared" si="8"/>
        <v>23.357664233576642</v>
      </c>
      <c r="H9" s="105"/>
      <c r="I9" s="63" t="e">
        <f t="shared" si="2"/>
        <v>#DIV/0!</v>
      </c>
      <c r="J9" s="104"/>
      <c r="K9" s="103" t="e">
        <f t="shared" si="9"/>
        <v>#DIV/0!</v>
      </c>
      <c r="L9" s="103"/>
      <c r="M9" s="103" t="e">
        <f t="shared" si="10"/>
        <v>#DIV/0!</v>
      </c>
      <c r="N9" s="105"/>
      <c r="O9" s="106">
        <f t="shared" si="3"/>
        <v>0</v>
      </c>
      <c r="P9" s="103"/>
      <c r="Q9" s="60">
        <f t="shared" si="5"/>
        <v>115.2</v>
      </c>
      <c r="R9" s="60">
        <f t="shared" si="6"/>
        <v>16.817518248175183</v>
      </c>
      <c r="S9" s="107">
        <f t="shared" si="11"/>
        <v>4.553359683794467</v>
      </c>
      <c r="T9" s="102" t="s">
        <v>45</v>
      </c>
      <c r="U9" s="64">
        <f t="shared" si="4"/>
        <v>1830</v>
      </c>
      <c r="V9" s="108">
        <v>1720</v>
      </c>
      <c r="W9" s="108"/>
      <c r="X9" s="108">
        <v>110</v>
      </c>
      <c r="Y9" s="108">
        <v>1096</v>
      </c>
      <c r="Z9" s="108"/>
      <c r="AA9" s="108"/>
      <c r="AB9" s="103">
        <v>600</v>
      </c>
      <c r="AC9" s="103"/>
      <c r="AD9" s="103"/>
      <c r="AE9" s="103">
        <v>685</v>
      </c>
      <c r="AF9" s="109">
        <v>253</v>
      </c>
      <c r="AG9" s="47">
        <v>5623</v>
      </c>
      <c r="AH9" s="110">
        <v>18</v>
      </c>
      <c r="AI9" s="108">
        <f t="shared" si="12"/>
        <v>27.07509881422925</v>
      </c>
      <c r="AJ9" s="108">
        <v>20.43</v>
      </c>
      <c r="AK9" s="110">
        <v>5435</v>
      </c>
      <c r="AL9" s="111">
        <v>3981</v>
      </c>
      <c r="AM9" s="47">
        <v>0.13</v>
      </c>
      <c r="AN9" s="112" t="s">
        <v>36</v>
      </c>
      <c r="AO9" s="113"/>
      <c r="AP9" s="114"/>
      <c r="AQ9" s="72"/>
      <c r="AR9" s="115"/>
      <c r="AS9" s="116"/>
      <c r="AT9" s="116"/>
      <c r="AU9" s="116"/>
      <c r="AV9" s="116"/>
      <c r="AW9" s="116"/>
      <c r="AX9" s="116"/>
      <c r="AY9" s="116"/>
      <c r="AZ9" s="116"/>
      <c r="BA9" s="116"/>
    </row>
    <row r="10" spans="1:53" s="75" customFormat="1" ht="17.25" customHeight="1">
      <c r="A10" s="76" t="s">
        <v>46</v>
      </c>
      <c r="B10" s="59">
        <f t="shared" si="0"/>
        <v>140</v>
      </c>
      <c r="C10" s="60">
        <f t="shared" si="7"/>
        <v>25.454545454545453</v>
      </c>
      <c r="D10" s="59">
        <v>140</v>
      </c>
      <c r="E10" s="60">
        <f t="shared" si="1"/>
        <v>25.454545454545453</v>
      </c>
      <c r="F10" s="59">
        <v>110</v>
      </c>
      <c r="G10" s="63">
        <f t="shared" si="8"/>
        <v>22.916666666666664</v>
      </c>
      <c r="H10" s="77"/>
      <c r="I10" s="63" t="e">
        <f t="shared" si="2"/>
        <v>#DIV/0!</v>
      </c>
      <c r="J10" s="59"/>
      <c r="K10" s="63" t="e">
        <f t="shared" si="9"/>
        <v>#DIV/0!</v>
      </c>
      <c r="L10" s="63"/>
      <c r="M10" s="63" t="e">
        <f t="shared" si="10"/>
        <v>#DIV/0!</v>
      </c>
      <c r="N10" s="77"/>
      <c r="O10" s="60" t="e">
        <f t="shared" si="3"/>
        <v>#DIV/0!</v>
      </c>
      <c r="P10" s="63"/>
      <c r="Q10" s="60">
        <f t="shared" si="5"/>
        <v>49.5</v>
      </c>
      <c r="R10" s="60">
        <f t="shared" si="6"/>
        <v>22.916666666666664</v>
      </c>
      <c r="S10" s="50">
        <f t="shared" si="11"/>
        <v>12.073170731707316</v>
      </c>
      <c r="T10" s="76" t="s">
        <v>46</v>
      </c>
      <c r="U10" s="64">
        <f t="shared" si="4"/>
        <v>550</v>
      </c>
      <c r="V10" s="64">
        <v>550</v>
      </c>
      <c r="W10" s="64"/>
      <c r="X10" s="64"/>
      <c r="Y10" s="64">
        <v>480</v>
      </c>
      <c r="Z10" s="64"/>
      <c r="AA10" s="64"/>
      <c r="AB10" s="63"/>
      <c r="AC10" s="63"/>
      <c r="AD10" s="63"/>
      <c r="AE10" s="63">
        <v>216</v>
      </c>
      <c r="AF10" s="81">
        <v>41</v>
      </c>
      <c r="AG10" s="66">
        <v>3121</v>
      </c>
      <c r="AH10" s="67">
        <v>681</v>
      </c>
      <c r="AI10" s="64">
        <f t="shared" si="12"/>
        <v>52.6829268292683</v>
      </c>
      <c r="AJ10" s="64">
        <v>19.5</v>
      </c>
      <c r="AK10" s="67">
        <v>3215</v>
      </c>
      <c r="AL10" s="80">
        <v>1075</v>
      </c>
      <c r="AM10" s="66">
        <v>0.32</v>
      </c>
      <c r="AN10" s="67" t="s">
        <v>6</v>
      </c>
      <c r="AO10" s="70"/>
      <c r="AP10" s="71"/>
      <c r="AQ10" s="72"/>
      <c r="AR10" s="73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s="75" customFormat="1" ht="16.5" customHeight="1">
      <c r="A11" s="76" t="s">
        <v>47</v>
      </c>
      <c r="B11" s="59">
        <f t="shared" si="0"/>
        <v>80</v>
      </c>
      <c r="C11" s="60">
        <f t="shared" si="7"/>
        <v>57.14285714285714</v>
      </c>
      <c r="D11" s="59">
        <v>80</v>
      </c>
      <c r="E11" s="60">
        <f t="shared" si="1"/>
        <v>57.14285714285714</v>
      </c>
      <c r="F11" s="59">
        <v>60</v>
      </c>
      <c r="G11" s="63">
        <f t="shared" si="8"/>
        <v>30</v>
      </c>
      <c r="H11" s="77"/>
      <c r="I11" s="63" t="e">
        <f t="shared" si="2"/>
        <v>#DIV/0!</v>
      </c>
      <c r="J11" s="59"/>
      <c r="K11" s="63" t="e">
        <f t="shared" si="9"/>
        <v>#DIV/0!</v>
      </c>
      <c r="L11" s="63"/>
      <c r="M11" s="63" t="e">
        <f t="shared" si="10"/>
        <v>#DIV/0!</v>
      </c>
      <c r="N11" s="77"/>
      <c r="O11" s="60" t="e">
        <f t="shared" si="3"/>
        <v>#DIV/0!</v>
      </c>
      <c r="P11" s="63"/>
      <c r="Q11" s="60">
        <f t="shared" si="5"/>
        <v>27</v>
      </c>
      <c r="R11" s="60">
        <f t="shared" si="6"/>
        <v>30</v>
      </c>
      <c r="S11" s="50">
        <f t="shared" si="11"/>
        <v>12.857142857142858</v>
      </c>
      <c r="T11" s="76" t="s">
        <v>47</v>
      </c>
      <c r="U11" s="64">
        <f t="shared" si="4"/>
        <v>140</v>
      </c>
      <c r="V11" s="64">
        <v>140</v>
      </c>
      <c r="W11" s="64"/>
      <c r="X11" s="64"/>
      <c r="Y11" s="64">
        <v>200</v>
      </c>
      <c r="Z11" s="64"/>
      <c r="AA11" s="64"/>
      <c r="AB11" s="63"/>
      <c r="AC11" s="63"/>
      <c r="AD11" s="63"/>
      <c r="AE11" s="63">
        <v>90</v>
      </c>
      <c r="AF11" s="81">
        <v>21</v>
      </c>
      <c r="AG11" s="66">
        <v>1633</v>
      </c>
      <c r="AH11" s="67">
        <v>0</v>
      </c>
      <c r="AI11" s="64">
        <f t="shared" si="12"/>
        <v>42.857142857142854</v>
      </c>
      <c r="AJ11" s="64">
        <v>20.13</v>
      </c>
      <c r="AK11" s="67">
        <v>1319</v>
      </c>
      <c r="AL11" s="80">
        <v>5150</v>
      </c>
      <c r="AM11" s="66">
        <v>0.35</v>
      </c>
      <c r="AN11" s="67" t="s">
        <v>23</v>
      </c>
      <c r="AO11" s="70"/>
      <c r="AP11" s="71"/>
      <c r="AQ11" s="72"/>
      <c r="AR11" s="73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1:53" s="75" customFormat="1" ht="18" customHeight="1">
      <c r="A12" s="76" t="s">
        <v>48</v>
      </c>
      <c r="B12" s="59">
        <f t="shared" si="0"/>
        <v>80</v>
      </c>
      <c r="C12" s="60">
        <f t="shared" si="7"/>
        <v>53.333333333333336</v>
      </c>
      <c r="D12" s="59">
        <v>80</v>
      </c>
      <c r="E12" s="60">
        <f t="shared" si="1"/>
        <v>53.333333333333336</v>
      </c>
      <c r="F12" s="59">
        <v>71</v>
      </c>
      <c r="G12" s="63">
        <f t="shared" si="8"/>
        <v>35.5</v>
      </c>
      <c r="H12" s="77"/>
      <c r="I12" s="63" t="e">
        <f>H12/Z12*100</f>
        <v>#DIV/0!</v>
      </c>
      <c r="J12" s="59"/>
      <c r="K12" s="63" t="e">
        <f t="shared" si="9"/>
        <v>#DIV/0!</v>
      </c>
      <c r="L12" s="63"/>
      <c r="M12" s="63" t="e">
        <f t="shared" si="10"/>
        <v>#DIV/0!</v>
      </c>
      <c r="N12" s="77"/>
      <c r="O12" s="60" t="e">
        <f t="shared" si="3"/>
        <v>#DIV/0!</v>
      </c>
      <c r="P12" s="63"/>
      <c r="Q12" s="60">
        <f t="shared" si="5"/>
        <v>31.95</v>
      </c>
      <c r="R12" s="60">
        <f t="shared" si="6"/>
        <v>35.5</v>
      </c>
      <c r="S12" s="50">
        <f t="shared" si="11"/>
        <v>39.9375</v>
      </c>
      <c r="T12" s="76" t="s">
        <v>48</v>
      </c>
      <c r="U12" s="64">
        <f t="shared" si="4"/>
        <v>150</v>
      </c>
      <c r="V12" s="64">
        <v>150</v>
      </c>
      <c r="W12" s="64"/>
      <c r="X12" s="64"/>
      <c r="Y12" s="64">
        <v>200</v>
      </c>
      <c r="Z12" s="64"/>
      <c r="AA12" s="64"/>
      <c r="AB12" s="63"/>
      <c r="AC12" s="63"/>
      <c r="AD12" s="63"/>
      <c r="AE12" s="63">
        <v>90</v>
      </c>
      <c r="AF12" s="81">
        <v>8</v>
      </c>
      <c r="AG12" s="66">
        <v>31458</v>
      </c>
      <c r="AH12" s="67">
        <v>1152</v>
      </c>
      <c r="AI12" s="64">
        <f t="shared" si="12"/>
        <v>112.5</v>
      </c>
      <c r="AJ12" s="64">
        <v>19.59</v>
      </c>
      <c r="AK12" s="67">
        <v>31719</v>
      </c>
      <c r="AL12" s="80">
        <v>31974</v>
      </c>
      <c r="AM12" s="66">
        <v>0.22</v>
      </c>
      <c r="AN12" s="67" t="s">
        <v>16</v>
      </c>
      <c r="AO12" s="70"/>
      <c r="AP12" s="71"/>
      <c r="AQ12" s="72"/>
      <c r="AR12" s="73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1:53" s="75" customFormat="1" ht="18" customHeight="1">
      <c r="A13" s="76" t="s">
        <v>49</v>
      </c>
      <c r="B13" s="59">
        <f t="shared" si="0"/>
        <v>100</v>
      </c>
      <c r="C13" s="60">
        <f t="shared" si="7"/>
        <v>76.92307692307693</v>
      </c>
      <c r="D13" s="59">
        <v>100</v>
      </c>
      <c r="E13" s="60">
        <f t="shared" si="1"/>
        <v>76.92307692307693</v>
      </c>
      <c r="F13" s="59">
        <v>90</v>
      </c>
      <c r="G13" s="63">
        <f t="shared" si="8"/>
        <v>56.25</v>
      </c>
      <c r="H13" s="77"/>
      <c r="I13" s="63" t="e">
        <f aca="true" t="shared" si="13" ref="I13:I30">H13/Z13*100</f>
        <v>#DIV/0!</v>
      </c>
      <c r="J13" s="59"/>
      <c r="K13" s="63" t="e">
        <f t="shared" si="9"/>
        <v>#DIV/0!</v>
      </c>
      <c r="L13" s="63"/>
      <c r="M13" s="63" t="e">
        <f t="shared" si="10"/>
        <v>#DIV/0!</v>
      </c>
      <c r="N13" s="77"/>
      <c r="O13" s="60" t="e">
        <f t="shared" si="3"/>
        <v>#DIV/0!</v>
      </c>
      <c r="P13" s="63"/>
      <c r="Q13" s="60">
        <f t="shared" si="5"/>
        <v>40.5</v>
      </c>
      <c r="R13" s="60">
        <f t="shared" si="6"/>
        <v>56.25</v>
      </c>
      <c r="S13" s="50">
        <f t="shared" si="11"/>
        <v>13.064516129032258</v>
      </c>
      <c r="T13" s="76" t="s">
        <v>49</v>
      </c>
      <c r="U13" s="64">
        <f t="shared" si="4"/>
        <v>130</v>
      </c>
      <c r="V13" s="64">
        <v>130</v>
      </c>
      <c r="W13" s="64"/>
      <c r="X13" s="64"/>
      <c r="Y13" s="64">
        <v>160</v>
      </c>
      <c r="Z13" s="64"/>
      <c r="AA13" s="64"/>
      <c r="AB13" s="63"/>
      <c r="AC13" s="63"/>
      <c r="AD13" s="63"/>
      <c r="AE13" s="63">
        <v>72</v>
      </c>
      <c r="AF13" s="78">
        <v>31</v>
      </c>
      <c r="AG13" s="82">
        <v>335</v>
      </c>
      <c r="AH13" s="67">
        <v>107</v>
      </c>
      <c r="AI13" s="64" t="e">
        <f>AE13/#REF!*10</f>
        <v>#REF!</v>
      </c>
      <c r="AJ13" s="64">
        <v>20.51</v>
      </c>
      <c r="AK13" s="67">
        <v>208</v>
      </c>
      <c r="AL13" s="68"/>
      <c r="AM13" s="66">
        <v>0.97</v>
      </c>
      <c r="AN13" s="67" t="s">
        <v>24</v>
      </c>
      <c r="AO13" s="70"/>
      <c r="AP13" s="71"/>
      <c r="AQ13" s="72"/>
      <c r="AR13" s="73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1:53" s="75" customFormat="1" ht="15.75" customHeight="1">
      <c r="A14" s="76" t="s">
        <v>50</v>
      </c>
      <c r="B14" s="59">
        <f t="shared" si="0"/>
        <v>85</v>
      </c>
      <c r="C14" s="60">
        <f t="shared" si="7"/>
        <v>77.27272727272727</v>
      </c>
      <c r="D14" s="59">
        <v>85</v>
      </c>
      <c r="E14" s="60">
        <f t="shared" si="1"/>
        <v>77.27272727272727</v>
      </c>
      <c r="F14" s="77">
        <v>55</v>
      </c>
      <c r="G14" s="63">
        <f t="shared" si="8"/>
        <v>45.83333333333333</v>
      </c>
      <c r="H14" s="77"/>
      <c r="I14" s="63" t="e">
        <f t="shared" si="13"/>
        <v>#DIV/0!</v>
      </c>
      <c r="J14" s="59"/>
      <c r="K14" s="63" t="e">
        <f t="shared" si="9"/>
        <v>#DIV/0!</v>
      </c>
      <c r="L14" s="63"/>
      <c r="M14" s="63" t="e">
        <f>L14/AD14*100</f>
        <v>#DIV/0!</v>
      </c>
      <c r="N14" s="77"/>
      <c r="O14" s="63" t="e">
        <f t="shared" si="3"/>
        <v>#DIV/0!</v>
      </c>
      <c r="P14" s="63"/>
      <c r="Q14" s="60">
        <f t="shared" si="5"/>
        <v>24.75</v>
      </c>
      <c r="R14" s="60">
        <f t="shared" si="6"/>
        <v>45.83333333333333</v>
      </c>
      <c r="S14" s="50">
        <f t="shared" si="11"/>
        <v>27.5</v>
      </c>
      <c r="T14" s="76" t="s">
        <v>50</v>
      </c>
      <c r="U14" s="64">
        <f t="shared" si="4"/>
        <v>110</v>
      </c>
      <c r="V14" s="83">
        <v>110</v>
      </c>
      <c r="W14" s="83"/>
      <c r="X14" s="83"/>
      <c r="Y14" s="83">
        <v>120</v>
      </c>
      <c r="Z14" s="83"/>
      <c r="AA14" s="83"/>
      <c r="AB14" s="84"/>
      <c r="AC14" s="84"/>
      <c r="AD14" s="84"/>
      <c r="AE14" s="84">
        <v>54</v>
      </c>
      <c r="AF14" s="85">
        <v>9</v>
      </c>
      <c r="AG14" s="66">
        <v>20575</v>
      </c>
      <c r="AH14" s="67">
        <v>0</v>
      </c>
      <c r="AI14" s="64">
        <f>AE14/AF14*10</f>
        <v>60</v>
      </c>
      <c r="AJ14" s="64">
        <v>16.41</v>
      </c>
      <c r="AK14" s="67">
        <v>20037</v>
      </c>
      <c r="AL14" s="80">
        <v>20377</v>
      </c>
      <c r="AM14" s="67">
        <v>0.45</v>
      </c>
      <c r="AN14" s="67" t="s">
        <v>20</v>
      </c>
      <c r="AO14" s="70"/>
      <c r="AP14" s="71"/>
      <c r="AQ14" s="72"/>
      <c r="AR14" s="73"/>
      <c r="AS14" s="74"/>
      <c r="AT14" s="74"/>
      <c r="AU14" s="74"/>
      <c r="AV14" s="74"/>
      <c r="AW14" s="74"/>
      <c r="AX14" s="74"/>
      <c r="AY14" s="74"/>
      <c r="AZ14" s="74"/>
      <c r="BA14" s="74"/>
    </row>
    <row r="15" spans="1:53" s="75" customFormat="1" ht="18" customHeight="1">
      <c r="A15" s="76" t="s">
        <v>51</v>
      </c>
      <c r="B15" s="59">
        <f t="shared" si="0"/>
        <v>25</v>
      </c>
      <c r="C15" s="60">
        <f t="shared" si="7"/>
        <v>23.809523809523807</v>
      </c>
      <c r="D15" s="59">
        <v>25</v>
      </c>
      <c r="E15" s="60">
        <f t="shared" si="1"/>
        <v>25</v>
      </c>
      <c r="F15" s="59">
        <v>4</v>
      </c>
      <c r="G15" s="63">
        <f t="shared" si="8"/>
        <v>4</v>
      </c>
      <c r="H15" s="59"/>
      <c r="I15" s="63" t="e">
        <f t="shared" si="13"/>
        <v>#DIV/0!</v>
      </c>
      <c r="J15" s="59"/>
      <c r="K15" s="63" t="e">
        <f t="shared" si="9"/>
        <v>#DIV/0!</v>
      </c>
      <c r="L15" s="63"/>
      <c r="M15" s="63" t="e">
        <f t="shared" si="10"/>
        <v>#DIV/0!</v>
      </c>
      <c r="N15" s="77"/>
      <c r="O15" s="63" t="e">
        <f t="shared" si="3"/>
        <v>#DIV/0!</v>
      </c>
      <c r="P15" s="63"/>
      <c r="Q15" s="60">
        <f t="shared" si="5"/>
        <v>1.8</v>
      </c>
      <c r="R15" s="60">
        <f t="shared" si="6"/>
        <v>4</v>
      </c>
      <c r="S15" s="50">
        <f t="shared" si="11"/>
        <v>0.8181818181818181</v>
      </c>
      <c r="T15" s="76" t="s">
        <v>51</v>
      </c>
      <c r="U15" s="64">
        <f t="shared" si="4"/>
        <v>105</v>
      </c>
      <c r="V15" s="64">
        <v>100</v>
      </c>
      <c r="W15" s="64"/>
      <c r="X15" s="64">
        <v>5</v>
      </c>
      <c r="Y15" s="64">
        <v>100</v>
      </c>
      <c r="Z15" s="64"/>
      <c r="AA15" s="64"/>
      <c r="AB15" s="63"/>
      <c r="AC15" s="63"/>
      <c r="AD15" s="63"/>
      <c r="AE15" s="63">
        <v>45</v>
      </c>
      <c r="AF15" s="81">
        <v>22</v>
      </c>
      <c r="AG15" s="66">
        <v>1053</v>
      </c>
      <c r="AH15" s="67">
        <v>376</v>
      </c>
      <c r="AI15" s="64">
        <f>AE15/AF15*10</f>
        <v>20.454545454545453</v>
      </c>
      <c r="AJ15" s="64">
        <v>19.31</v>
      </c>
      <c r="AK15" s="67">
        <v>995</v>
      </c>
      <c r="AL15" s="80">
        <v>1387</v>
      </c>
      <c r="AM15" s="70"/>
      <c r="AN15" s="70"/>
      <c r="AO15" s="70"/>
      <c r="AP15" s="71"/>
      <c r="AQ15" s="72"/>
      <c r="AR15" s="73"/>
      <c r="AS15" s="74"/>
      <c r="AT15" s="74"/>
      <c r="AU15" s="74"/>
      <c r="AV15" s="74"/>
      <c r="AW15" s="74"/>
      <c r="AX15" s="74"/>
      <c r="AY15" s="74"/>
      <c r="AZ15" s="74"/>
      <c r="BA15" s="74"/>
    </row>
    <row r="16" spans="1:53" s="75" customFormat="1" ht="18" customHeight="1">
      <c r="A16" s="76" t="s">
        <v>52</v>
      </c>
      <c r="B16" s="59">
        <f t="shared" si="0"/>
        <v>20</v>
      </c>
      <c r="C16" s="60">
        <f t="shared" si="7"/>
        <v>100</v>
      </c>
      <c r="D16" s="59">
        <v>20</v>
      </c>
      <c r="E16" s="60">
        <f t="shared" si="1"/>
        <v>100</v>
      </c>
      <c r="F16" s="59">
        <v>25</v>
      </c>
      <c r="G16" s="63">
        <f t="shared" si="8"/>
        <v>100</v>
      </c>
      <c r="H16" s="77"/>
      <c r="I16" s="63" t="e">
        <f t="shared" si="13"/>
        <v>#DIV/0!</v>
      </c>
      <c r="J16" s="59"/>
      <c r="K16" s="63" t="e">
        <f t="shared" si="9"/>
        <v>#DIV/0!</v>
      </c>
      <c r="L16" s="63"/>
      <c r="M16" s="63" t="e">
        <f t="shared" si="10"/>
        <v>#DIV/0!</v>
      </c>
      <c r="N16" s="77"/>
      <c r="O16" s="63" t="e">
        <f t="shared" si="3"/>
        <v>#DIV/0!</v>
      </c>
      <c r="P16" s="63"/>
      <c r="Q16" s="60">
        <f t="shared" si="5"/>
        <v>11.25</v>
      </c>
      <c r="R16" s="60">
        <f t="shared" si="6"/>
        <v>102.27272727272727</v>
      </c>
      <c r="S16" s="50">
        <f t="shared" si="11"/>
        <v>37.5</v>
      </c>
      <c r="T16" s="76" t="s">
        <v>52</v>
      </c>
      <c r="U16" s="64">
        <f t="shared" si="4"/>
        <v>20</v>
      </c>
      <c r="V16" s="64">
        <v>20</v>
      </c>
      <c r="W16" s="64"/>
      <c r="X16" s="64"/>
      <c r="Y16" s="64">
        <v>25</v>
      </c>
      <c r="Z16" s="64"/>
      <c r="AA16" s="64"/>
      <c r="AB16" s="63"/>
      <c r="AC16" s="63"/>
      <c r="AD16" s="63"/>
      <c r="AE16" s="63">
        <v>11</v>
      </c>
      <c r="AF16" s="78">
        <v>3</v>
      </c>
      <c r="AG16" s="66">
        <v>3786</v>
      </c>
      <c r="AH16" s="67">
        <v>0</v>
      </c>
      <c r="AI16" s="64" t="e">
        <f>AE16/#REF!*10</f>
        <v>#REF!</v>
      </c>
      <c r="AJ16" s="64">
        <v>19.24</v>
      </c>
      <c r="AK16" s="67">
        <v>3612</v>
      </c>
      <c r="AL16" s="68"/>
      <c r="AM16" s="70"/>
      <c r="AN16" s="70"/>
      <c r="AO16" s="70"/>
      <c r="AP16" s="71"/>
      <c r="AQ16" s="72"/>
      <c r="AR16" s="73"/>
      <c r="AS16" s="74"/>
      <c r="AT16" s="74"/>
      <c r="AU16" s="74"/>
      <c r="AV16" s="74"/>
      <c r="AW16" s="74"/>
      <c r="AX16" s="74"/>
      <c r="AY16" s="74"/>
      <c r="AZ16" s="74"/>
      <c r="BA16" s="74"/>
    </row>
    <row r="17" spans="1:53" s="75" customFormat="1" ht="17.25" customHeight="1">
      <c r="A17" s="76" t="s">
        <v>53</v>
      </c>
      <c r="B17" s="59">
        <f t="shared" si="0"/>
        <v>7</v>
      </c>
      <c r="C17" s="60">
        <f t="shared" si="7"/>
        <v>35</v>
      </c>
      <c r="D17" s="59">
        <v>7</v>
      </c>
      <c r="E17" s="60">
        <f t="shared" si="1"/>
        <v>35</v>
      </c>
      <c r="F17" s="59">
        <v>2</v>
      </c>
      <c r="G17" s="63">
        <f t="shared" si="8"/>
        <v>10</v>
      </c>
      <c r="H17" s="86"/>
      <c r="I17" s="63" t="e">
        <f t="shared" si="13"/>
        <v>#DIV/0!</v>
      </c>
      <c r="J17" s="59"/>
      <c r="K17" s="63" t="e">
        <f t="shared" si="9"/>
        <v>#DIV/0!</v>
      </c>
      <c r="L17" s="63"/>
      <c r="M17" s="63" t="e">
        <f t="shared" si="10"/>
        <v>#DIV/0!</v>
      </c>
      <c r="N17" s="77"/>
      <c r="O17" s="63" t="e">
        <f t="shared" si="3"/>
        <v>#DIV/0!</v>
      </c>
      <c r="P17" s="63"/>
      <c r="Q17" s="60">
        <f t="shared" si="5"/>
        <v>0.9</v>
      </c>
      <c r="R17" s="60">
        <f t="shared" si="6"/>
        <v>10</v>
      </c>
      <c r="S17" s="50">
        <f t="shared" si="11"/>
        <v>3</v>
      </c>
      <c r="T17" s="76" t="s">
        <v>53</v>
      </c>
      <c r="U17" s="64">
        <f t="shared" si="4"/>
        <v>20</v>
      </c>
      <c r="V17" s="65">
        <v>20</v>
      </c>
      <c r="W17" s="65"/>
      <c r="X17" s="65"/>
      <c r="Y17" s="65">
        <v>20</v>
      </c>
      <c r="Z17" s="65"/>
      <c r="AA17" s="65"/>
      <c r="AB17" s="65"/>
      <c r="AC17" s="65"/>
      <c r="AD17" s="65"/>
      <c r="AE17" s="87">
        <v>9</v>
      </c>
      <c r="AF17" s="65">
        <v>3</v>
      </c>
      <c r="AG17" s="66">
        <v>3588</v>
      </c>
      <c r="AH17" s="67">
        <v>0</v>
      </c>
      <c r="AI17" s="64" t="e">
        <f>AE17/#REF!*10</f>
        <v>#REF!</v>
      </c>
      <c r="AJ17" s="64">
        <v>17.52</v>
      </c>
      <c r="AK17" s="67">
        <v>3187</v>
      </c>
      <c r="AL17" s="68"/>
      <c r="AM17" s="51"/>
      <c r="AN17" s="70"/>
      <c r="AO17" s="70"/>
      <c r="AP17" s="71"/>
      <c r="AQ17" s="72"/>
      <c r="AR17" s="73"/>
      <c r="AS17" s="74"/>
      <c r="AT17" s="74"/>
      <c r="AU17" s="74"/>
      <c r="AV17" s="74"/>
      <c r="AW17" s="74"/>
      <c r="AX17" s="74"/>
      <c r="AY17" s="74"/>
      <c r="AZ17" s="74"/>
      <c r="BA17" s="74"/>
    </row>
    <row r="18" spans="1:53" s="75" customFormat="1" ht="18" customHeight="1">
      <c r="A18" s="76" t="s">
        <v>54</v>
      </c>
      <c r="B18" s="59">
        <f t="shared" si="0"/>
        <v>0</v>
      </c>
      <c r="C18" s="60">
        <f t="shared" si="7"/>
        <v>0</v>
      </c>
      <c r="D18" s="59"/>
      <c r="E18" s="60">
        <f t="shared" si="1"/>
        <v>0</v>
      </c>
      <c r="F18" s="59"/>
      <c r="G18" s="63">
        <f t="shared" si="8"/>
        <v>0</v>
      </c>
      <c r="H18" s="77"/>
      <c r="I18" s="63" t="e">
        <f t="shared" si="13"/>
        <v>#DIV/0!</v>
      </c>
      <c r="J18" s="59"/>
      <c r="K18" s="63" t="e">
        <f t="shared" si="9"/>
        <v>#DIV/0!</v>
      </c>
      <c r="L18" s="63"/>
      <c r="M18" s="63" t="e">
        <f t="shared" si="10"/>
        <v>#DIV/0!</v>
      </c>
      <c r="N18" s="77"/>
      <c r="O18" s="63" t="e">
        <f t="shared" si="3"/>
        <v>#DIV/0!</v>
      </c>
      <c r="P18" s="63"/>
      <c r="Q18" s="60">
        <f t="shared" si="5"/>
        <v>0</v>
      </c>
      <c r="R18" s="60">
        <f t="shared" si="6"/>
        <v>0</v>
      </c>
      <c r="S18" s="50" t="e">
        <f t="shared" si="11"/>
        <v>#DIV/0!</v>
      </c>
      <c r="T18" s="76" t="s">
        <v>54</v>
      </c>
      <c r="U18" s="64">
        <f t="shared" si="4"/>
        <v>50</v>
      </c>
      <c r="V18" s="64">
        <v>50</v>
      </c>
      <c r="W18" s="64"/>
      <c r="X18" s="64"/>
      <c r="Y18" s="64">
        <v>50</v>
      </c>
      <c r="Z18" s="64"/>
      <c r="AA18" s="64"/>
      <c r="AB18" s="63"/>
      <c r="AC18" s="63"/>
      <c r="AD18" s="63"/>
      <c r="AE18" s="63">
        <v>22</v>
      </c>
      <c r="AF18" s="81"/>
      <c r="AG18" s="66">
        <v>1917</v>
      </c>
      <c r="AH18" s="67">
        <v>0</v>
      </c>
      <c r="AI18" s="64" t="e">
        <f>AE18/AF18*10</f>
        <v>#DIV/0!</v>
      </c>
      <c r="AJ18" s="64">
        <v>20.28</v>
      </c>
      <c r="AK18" s="67">
        <v>1701</v>
      </c>
      <c r="AL18" s="80">
        <v>1756</v>
      </c>
      <c r="AM18" s="70"/>
      <c r="AN18" s="70"/>
      <c r="AO18" s="70"/>
      <c r="AP18" s="71"/>
      <c r="AQ18" s="72"/>
      <c r="AR18" s="73"/>
      <c r="AS18" s="74"/>
      <c r="AT18" s="74"/>
      <c r="AU18" s="74"/>
      <c r="AV18" s="74"/>
      <c r="AW18" s="74"/>
      <c r="AX18" s="74"/>
      <c r="AY18" s="74"/>
      <c r="AZ18" s="74"/>
      <c r="BA18" s="74"/>
    </row>
    <row r="19" spans="1:53" s="75" customFormat="1" ht="18.75" customHeight="1">
      <c r="A19" s="76" t="s">
        <v>55</v>
      </c>
      <c r="B19" s="59">
        <f t="shared" si="0"/>
        <v>30</v>
      </c>
      <c r="C19" s="60">
        <f t="shared" si="7"/>
        <v>150</v>
      </c>
      <c r="D19" s="59">
        <v>30</v>
      </c>
      <c r="E19" s="60">
        <f t="shared" si="1"/>
        <v>150</v>
      </c>
      <c r="F19" s="59">
        <v>27</v>
      </c>
      <c r="G19" s="63">
        <f t="shared" si="8"/>
        <v>135</v>
      </c>
      <c r="H19" s="77"/>
      <c r="I19" s="63" t="e">
        <f t="shared" si="13"/>
        <v>#DIV/0!</v>
      </c>
      <c r="J19" s="59"/>
      <c r="K19" s="63" t="e">
        <f t="shared" si="9"/>
        <v>#DIV/0!</v>
      </c>
      <c r="L19" s="63"/>
      <c r="M19" s="63" t="e">
        <f t="shared" si="10"/>
        <v>#DIV/0!</v>
      </c>
      <c r="N19" s="77"/>
      <c r="O19" s="63" t="e">
        <f t="shared" si="3"/>
        <v>#DIV/0!</v>
      </c>
      <c r="P19" s="63"/>
      <c r="Q19" s="60">
        <f t="shared" si="5"/>
        <v>12.15</v>
      </c>
      <c r="R19" s="60">
        <f t="shared" si="6"/>
        <v>135</v>
      </c>
      <c r="S19" s="50">
        <f t="shared" si="11"/>
        <v>60.75</v>
      </c>
      <c r="T19" s="76" t="s">
        <v>55</v>
      </c>
      <c r="U19" s="64">
        <f t="shared" si="4"/>
        <v>20</v>
      </c>
      <c r="V19" s="64">
        <v>20</v>
      </c>
      <c r="W19" s="64"/>
      <c r="X19" s="79"/>
      <c r="Y19" s="64">
        <v>20</v>
      </c>
      <c r="Z19" s="64"/>
      <c r="AA19" s="64"/>
      <c r="AB19" s="63"/>
      <c r="AC19" s="63"/>
      <c r="AD19" s="63"/>
      <c r="AE19" s="63">
        <v>9</v>
      </c>
      <c r="AF19" s="81">
        <v>2</v>
      </c>
      <c r="AG19" s="66">
        <v>1501</v>
      </c>
      <c r="AH19" s="67">
        <v>202</v>
      </c>
      <c r="AI19" s="64">
        <f>AE19/AF19*10</f>
        <v>45</v>
      </c>
      <c r="AJ19" s="64">
        <v>21.88</v>
      </c>
      <c r="AK19" s="67">
        <v>1610</v>
      </c>
      <c r="AL19" s="80">
        <v>1900</v>
      </c>
      <c r="AM19" s="70"/>
      <c r="AN19" s="70"/>
      <c r="AO19" s="70"/>
      <c r="AP19" s="71"/>
      <c r="AQ19" s="72"/>
      <c r="AR19" s="73"/>
      <c r="AS19" s="74"/>
      <c r="AT19" s="74"/>
      <c r="AU19" s="74"/>
      <c r="AV19" s="74"/>
      <c r="AW19" s="74"/>
      <c r="AX19" s="74"/>
      <c r="AY19" s="74"/>
      <c r="AZ19" s="74"/>
      <c r="BA19" s="74"/>
    </row>
    <row r="20" spans="1:53" s="75" customFormat="1" ht="17.25" customHeight="1">
      <c r="A20" s="76" t="s">
        <v>56</v>
      </c>
      <c r="B20" s="59">
        <f t="shared" si="0"/>
        <v>0</v>
      </c>
      <c r="C20" s="60">
        <f t="shared" si="7"/>
        <v>0</v>
      </c>
      <c r="D20" s="59"/>
      <c r="E20" s="60">
        <f t="shared" si="1"/>
        <v>0</v>
      </c>
      <c r="F20" s="59"/>
      <c r="G20" s="63">
        <f t="shared" si="8"/>
        <v>0</v>
      </c>
      <c r="H20" s="77"/>
      <c r="I20" s="63" t="e">
        <f t="shared" si="13"/>
        <v>#DIV/0!</v>
      </c>
      <c r="J20" s="59"/>
      <c r="K20" s="63" t="e">
        <f t="shared" si="9"/>
        <v>#DIV/0!</v>
      </c>
      <c r="L20" s="63"/>
      <c r="M20" s="63" t="e">
        <f t="shared" si="10"/>
        <v>#DIV/0!</v>
      </c>
      <c r="N20" s="77"/>
      <c r="O20" s="63" t="e">
        <f t="shared" si="3"/>
        <v>#DIV/0!</v>
      </c>
      <c r="P20" s="63"/>
      <c r="Q20" s="60">
        <f t="shared" si="5"/>
        <v>0</v>
      </c>
      <c r="R20" s="60">
        <f t="shared" si="6"/>
        <v>0</v>
      </c>
      <c r="S20" s="50" t="e">
        <f t="shared" si="11"/>
        <v>#DIV/0!</v>
      </c>
      <c r="T20" s="76" t="s">
        <v>56</v>
      </c>
      <c r="U20" s="64">
        <f t="shared" si="4"/>
        <v>20</v>
      </c>
      <c r="V20" s="64">
        <v>20</v>
      </c>
      <c r="W20" s="64"/>
      <c r="X20" s="79"/>
      <c r="Y20" s="64">
        <v>20</v>
      </c>
      <c r="Z20" s="64"/>
      <c r="AA20" s="64"/>
      <c r="AB20" s="63"/>
      <c r="AC20" s="63"/>
      <c r="AD20" s="63"/>
      <c r="AE20" s="63">
        <v>9</v>
      </c>
      <c r="AF20" s="78"/>
      <c r="AG20" s="66">
        <v>895</v>
      </c>
      <c r="AH20" s="88">
        <v>0</v>
      </c>
      <c r="AI20" s="64" t="e">
        <f>AE20/#REF!*10</f>
        <v>#REF!</v>
      </c>
      <c r="AJ20" s="64">
        <v>19.75</v>
      </c>
      <c r="AK20" s="67">
        <v>872</v>
      </c>
      <c r="AL20" s="68"/>
      <c r="AM20" s="70"/>
      <c r="AN20" s="70"/>
      <c r="AO20" s="70"/>
      <c r="AP20" s="71"/>
      <c r="AQ20" s="72"/>
      <c r="AR20" s="73"/>
      <c r="AS20" s="74"/>
      <c r="AT20" s="74"/>
      <c r="AU20" s="74"/>
      <c r="AV20" s="74"/>
      <c r="AW20" s="74"/>
      <c r="AX20" s="74"/>
      <c r="AY20" s="74"/>
      <c r="AZ20" s="74"/>
      <c r="BA20" s="74"/>
    </row>
    <row r="21" spans="1:53" s="75" customFormat="1" ht="18" customHeight="1">
      <c r="A21" s="76" t="s">
        <v>57</v>
      </c>
      <c r="B21" s="59">
        <f t="shared" si="0"/>
        <v>5</v>
      </c>
      <c r="C21" s="60">
        <f t="shared" si="7"/>
        <v>10</v>
      </c>
      <c r="D21" s="59">
        <v>5</v>
      </c>
      <c r="E21" s="60">
        <f t="shared" si="1"/>
        <v>10</v>
      </c>
      <c r="F21" s="59"/>
      <c r="G21" s="63">
        <f t="shared" si="8"/>
        <v>0</v>
      </c>
      <c r="H21" s="77"/>
      <c r="I21" s="63" t="e">
        <f t="shared" si="13"/>
        <v>#DIV/0!</v>
      </c>
      <c r="J21" s="59"/>
      <c r="K21" s="63" t="e">
        <f t="shared" si="9"/>
        <v>#DIV/0!</v>
      </c>
      <c r="L21" s="63"/>
      <c r="M21" s="63" t="e">
        <f t="shared" si="10"/>
        <v>#DIV/0!</v>
      </c>
      <c r="N21" s="77"/>
      <c r="O21" s="63" t="e">
        <f t="shared" si="3"/>
        <v>#DIV/0!</v>
      </c>
      <c r="P21" s="63"/>
      <c r="Q21" s="60">
        <f t="shared" si="5"/>
        <v>0</v>
      </c>
      <c r="R21" s="60">
        <f t="shared" si="6"/>
        <v>0</v>
      </c>
      <c r="S21" s="50">
        <f t="shared" si="11"/>
        <v>0</v>
      </c>
      <c r="T21" s="76" t="s">
        <v>57</v>
      </c>
      <c r="U21" s="64">
        <f t="shared" si="4"/>
        <v>50</v>
      </c>
      <c r="V21" s="64">
        <v>50</v>
      </c>
      <c r="W21" s="64"/>
      <c r="X21" s="64"/>
      <c r="Y21" s="64">
        <v>100</v>
      </c>
      <c r="Z21" s="64"/>
      <c r="AA21" s="64"/>
      <c r="AB21" s="63"/>
      <c r="AC21" s="63"/>
      <c r="AD21" s="63"/>
      <c r="AE21" s="63">
        <v>45</v>
      </c>
      <c r="AF21" s="81">
        <v>19</v>
      </c>
      <c r="AG21" s="66">
        <v>2647</v>
      </c>
      <c r="AH21" s="67">
        <v>262</v>
      </c>
      <c r="AI21" s="64">
        <f>AE21/AF21*10</f>
        <v>23.684210526315788</v>
      </c>
      <c r="AJ21" s="64">
        <v>21.43</v>
      </c>
      <c r="AK21" s="67">
        <v>2653</v>
      </c>
      <c r="AL21" s="80">
        <v>847</v>
      </c>
      <c r="AM21" s="70"/>
      <c r="AN21" s="70"/>
      <c r="AO21" s="70"/>
      <c r="AP21" s="71"/>
      <c r="AQ21" s="72"/>
      <c r="AR21" s="73"/>
      <c r="AS21" s="74"/>
      <c r="AT21" s="74"/>
      <c r="AU21" s="74"/>
      <c r="AV21" s="74"/>
      <c r="AW21" s="74"/>
      <c r="AX21" s="74"/>
      <c r="AY21" s="74"/>
      <c r="AZ21" s="74"/>
      <c r="BA21" s="74"/>
    </row>
    <row r="22" spans="1:256" s="75" customFormat="1" ht="18" customHeight="1">
      <c r="A22" s="76" t="s">
        <v>58</v>
      </c>
      <c r="B22" s="59">
        <f t="shared" si="0"/>
        <v>35</v>
      </c>
      <c r="C22" s="60">
        <f t="shared" si="7"/>
        <v>16.666666666666664</v>
      </c>
      <c r="D22" s="59">
        <v>35</v>
      </c>
      <c r="E22" s="60">
        <f t="shared" si="1"/>
        <v>17.5</v>
      </c>
      <c r="F22" s="59">
        <v>31</v>
      </c>
      <c r="G22" s="63">
        <f t="shared" si="8"/>
        <v>7.75</v>
      </c>
      <c r="H22" s="77"/>
      <c r="I22" s="63" t="e">
        <f t="shared" si="13"/>
        <v>#DIV/0!</v>
      </c>
      <c r="J22" s="59"/>
      <c r="K22" s="63" t="e">
        <f t="shared" si="9"/>
        <v>#DIV/0!</v>
      </c>
      <c r="L22" s="63"/>
      <c r="M22" s="63" t="e">
        <f t="shared" si="10"/>
        <v>#DIV/0!</v>
      </c>
      <c r="N22" s="77"/>
      <c r="O22" s="63" t="e">
        <f t="shared" si="3"/>
        <v>#DIV/0!</v>
      </c>
      <c r="P22" s="63"/>
      <c r="Q22" s="60">
        <f t="shared" si="5"/>
        <v>13.950000000000001</v>
      </c>
      <c r="R22" s="60">
        <f t="shared" si="6"/>
        <v>7.75</v>
      </c>
      <c r="S22" s="50">
        <f t="shared" si="11"/>
        <v>6.065217391304349</v>
      </c>
      <c r="T22" s="76" t="s">
        <v>58</v>
      </c>
      <c r="U22" s="64">
        <f t="shared" si="4"/>
        <v>210</v>
      </c>
      <c r="V22" s="64">
        <v>200</v>
      </c>
      <c r="W22" s="64"/>
      <c r="X22" s="64">
        <v>10</v>
      </c>
      <c r="Y22" s="64">
        <v>400</v>
      </c>
      <c r="Z22" s="64"/>
      <c r="AA22" s="64"/>
      <c r="AB22" s="63"/>
      <c r="AC22" s="63"/>
      <c r="AD22" s="63"/>
      <c r="AE22" s="63">
        <v>180</v>
      </c>
      <c r="AF22" s="78">
        <v>23</v>
      </c>
      <c r="AG22" s="66">
        <v>284</v>
      </c>
      <c r="AH22" s="67">
        <v>130</v>
      </c>
      <c r="AI22" s="64" t="e">
        <f>AE22/#REF!*10</f>
        <v>#REF!</v>
      </c>
      <c r="AJ22" s="64">
        <v>22.83</v>
      </c>
      <c r="AK22" s="67">
        <v>127</v>
      </c>
      <c r="AL22" s="68"/>
      <c r="AM22" s="70"/>
      <c r="AN22" s="70"/>
      <c r="AO22" s="70"/>
      <c r="AP22" s="71"/>
      <c r="AQ22" s="72"/>
      <c r="AR22" s="73"/>
      <c r="AS22" s="74"/>
      <c r="AT22" s="74"/>
      <c r="AU22" s="74"/>
      <c r="AV22" s="74"/>
      <c r="AW22" s="74"/>
      <c r="AX22" s="74"/>
      <c r="AY22" s="74"/>
      <c r="AZ22" s="74"/>
      <c r="BA22" s="74"/>
      <c r="IV22" s="75">
        <f>SUM(AJ22:IU22)</f>
        <v>149.82999999999998</v>
      </c>
    </row>
    <row r="23" spans="1:53" s="75" customFormat="1" ht="18" customHeight="1">
      <c r="A23" s="76" t="s">
        <v>59</v>
      </c>
      <c r="B23" s="59">
        <f t="shared" si="0"/>
        <v>0</v>
      </c>
      <c r="C23" s="60">
        <f t="shared" si="7"/>
        <v>0</v>
      </c>
      <c r="D23" s="59"/>
      <c r="E23" s="60">
        <f t="shared" si="1"/>
        <v>0</v>
      </c>
      <c r="F23" s="59"/>
      <c r="G23" s="63">
        <f t="shared" si="8"/>
        <v>0</v>
      </c>
      <c r="H23" s="77"/>
      <c r="I23" s="63" t="e">
        <f t="shared" si="13"/>
        <v>#DIV/0!</v>
      </c>
      <c r="J23" s="59"/>
      <c r="K23" s="63" t="e">
        <f t="shared" si="9"/>
        <v>#DIV/0!</v>
      </c>
      <c r="L23" s="63"/>
      <c r="M23" s="63" t="e">
        <f t="shared" si="10"/>
        <v>#DIV/0!</v>
      </c>
      <c r="N23" s="77"/>
      <c r="O23" s="63" t="e">
        <f t="shared" si="3"/>
        <v>#DIV/0!</v>
      </c>
      <c r="P23" s="63"/>
      <c r="Q23" s="60">
        <f t="shared" si="5"/>
        <v>0</v>
      </c>
      <c r="R23" s="60">
        <f t="shared" si="6"/>
        <v>0</v>
      </c>
      <c r="S23" s="50">
        <f t="shared" si="11"/>
        <v>0</v>
      </c>
      <c r="T23" s="66" t="s">
        <v>59</v>
      </c>
      <c r="U23" s="64">
        <f t="shared" si="4"/>
        <v>20</v>
      </c>
      <c r="V23" s="64">
        <v>20</v>
      </c>
      <c r="W23" s="64"/>
      <c r="X23" s="64"/>
      <c r="Y23" s="64">
        <v>18</v>
      </c>
      <c r="Z23" s="64"/>
      <c r="AA23" s="64"/>
      <c r="AB23" s="63"/>
      <c r="AC23" s="63"/>
      <c r="AD23" s="63"/>
      <c r="AE23" s="63">
        <v>8</v>
      </c>
      <c r="AF23" s="78">
        <v>5</v>
      </c>
      <c r="AG23" s="66">
        <v>4640</v>
      </c>
      <c r="AH23" s="67">
        <v>0</v>
      </c>
      <c r="AI23" s="64" t="e">
        <f>AE23/#REF!*10</f>
        <v>#REF!</v>
      </c>
      <c r="AJ23" s="64">
        <v>19.79</v>
      </c>
      <c r="AK23" s="67">
        <v>4290</v>
      </c>
      <c r="AL23" s="68"/>
      <c r="AM23" s="70"/>
      <c r="AN23" s="70"/>
      <c r="AO23" s="70"/>
      <c r="AP23" s="71"/>
      <c r="AQ23" s="72"/>
      <c r="AR23" s="73"/>
      <c r="AS23" s="74"/>
      <c r="AT23" s="74"/>
      <c r="AU23" s="74"/>
      <c r="AV23" s="74"/>
      <c r="AW23" s="74"/>
      <c r="AX23" s="74"/>
      <c r="AY23" s="74"/>
      <c r="AZ23" s="74"/>
      <c r="BA23" s="74"/>
    </row>
    <row r="24" spans="1:53" s="117" customFormat="1" ht="18" customHeight="1">
      <c r="A24" s="102"/>
      <c r="B24" s="59">
        <f t="shared" si="0"/>
        <v>0</v>
      </c>
      <c r="C24" s="60" t="e">
        <f t="shared" si="7"/>
        <v>#DIV/0!</v>
      </c>
      <c r="D24" s="104"/>
      <c r="E24" s="60" t="e">
        <f t="shared" si="1"/>
        <v>#DIV/0!</v>
      </c>
      <c r="F24" s="104"/>
      <c r="G24" s="103" t="e">
        <f t="shared" si="8"/>
        <v>#DIV/0!</v>
      </c>
      <c r="H24" s="105"/>
      <c r="I24" s="63" t="e">
        <f t="shared" si="13"/>
        <v>#DIV/0!</v>
      </c>
      <c r="J24" s="104"/>
      <c r="K24" s="103" t="e">
        <f t="shared" si="9"/>
        <v>#DIV/0!</v>
      </c>
      <c r="L24" s="103"/>
      <c r="M24" s="103" t="e">
        <f t="shared" si="10"/>
        <v>#DIV/0!</v>
      </c>
      <c r="N24" s="105"/>
      <c r="O24" s="103" t="e">
        <f t="shared" si="3"/>
        <v>#DIV/0!</v>
      </c>
      <c r="P24" s="103"/>
      <c r="Q24" s="60">
        <f t="shared" si="5"/>
        <v>0</v>
      </c>
      <c r="R24" s="106" t="e">
        <f t="shared" si="6"/>
        <v>#DIV/0!</v>
      </c>
      <c r="S24" s="107" t="e">
        <f t="shared" si="11"/>
        <v>#DIV/0!</v>
      </c>
      <c r="T24" s="47"/>
      <c r="U24" s="108">
        <f t="shared" si="4"/>
        <v>0</v>
      </c>
      <c r="V24" s="143"/>
      <c r="W24" s="143"/>
      <c r="X24" s="143"/>
      <c r="Y24" s="143"/>
      <c r="Z24" s="143"/>
      <c r="AA24" s="143"/>
      <c r="AB24" s="144"/>
      <c r="AC24" s="144"/>
      <c r="AD24" s="144"/>
      <c r="AE24" s="144"/>
      <c r="AF24" s="145"/>
      <c r="AG24" s="146">
        <v>7096</v>
      </c>
      <c r="AH24" s="147">
        <v>0</v>
      </c>
      <c r="AI24" s="108" t="e">
        <f>AE24/AF24*10</f>
        <v>#DIV/0!</v>
      </c>
      <c r="AJ24" s="108">
        <v>22.38</v>
      </c>
      <c r="AK24" s="110">
        <v>6916</v>
      </c>
      <c r="AL24" s="111">
        <v>7211</v>
      </c>
      <c r="AM24" s="148"/>
      <c r="AN24" s="148"/>
      <c r="AO24" s="113"/>
      <c r="AP24" s="114"/>
      <c r="AQ24" s="149"/>
      <c r="AR24" s="115"/>
      <c r="AS24" s="116"/>
      <c r="AT24" s="116"/>
      <c r="AU24" s="116"/>
      <c r="AV24" s="116"/>
      <c r="AW24" s="116"/>
      <c r="AX24" s="116"/>
      <c r="AY24" s="116"/>
      <c r="AZ24" s="116"/>
      <c r="BA24" s="116"/>
    </row>
    <row r="25" spans="1:53" s="75" customFormat="1" ht="18.75" customHeight="1">
      <c r="A25" s="76"/>
      <c r="B25" s="59">
        <f t="shared" si="0"/>
        <v>0</v>
      </c>
      <c r="C25" s="60" t="e">
        <f t="shared" si="7"/>
        <v>#DIV/0!</v>
      </c>
      <c r="D25" s="59"/>
      <c r="E25" s="60" t="e">
        <f t="shared" si="1"/>
        <v>#DIV/0!</v>
      </c>
      <c r="F25" s="59"/>
      <c r="G25" s="63" t="e">
        <f t="shared" si="8"/>
        <v>#DIV/0!</v>
      </c>
      <c r="H25" s="77"/>
      <c r="I25" s="63" t="e">
        <f t="shared" si="13"/>
        <v>#DIV/0!</v>
      </c>
      <c r="J25" s="59"/>
      <c r="K25" s="63" t="e">
        <f t="shared" si="9"/>
        <v>#DIV/0!</v>
      </c>
      <c r="L25" s="63"/>
      <c r="M25" s="63" t="e">
        <f t="shared" si="10"/>
        <v>#DIV/0!</v>
      </c>
      <c r="N25" s="77"/>
      <c r="O25" s="63" t="e">
        <f t="shared" si="3"/>
        <v>#DIV/0!</v>
      </c>
      <c r="P25" s="63"/>
      <c r="Q25" s="60">
        <f t="shared" si="5"/>
        <v>0</v>
      </c>
      <c r="R25" s="60" t="e">
        <f t="shared" si="6"/>
        <v>#DIV/0!</v>
      </c>
      <c r="S25" s="50" t="e">
        <f t="shared" si="11"/>
        <v>#DIV/0!</v>
      </c>
      <c r="T25" s="66"/>
      <c r="U25" s="64">
        <f t="shared" si="4"/>
        <v>0</v>
      </c>
      <c r="V25" s="64"/>
      <c r="W25" s="64"/>
      <c r="X25" s="64"/>
      <c r="Y25" s="64"/>
      <c r="Z25" s="64"/>
      <c r="AA25" s="64"/>
      <c r="AB25" s="63"/>
      <c r="AC25" s="63"/>
      <c r="AD25" s="63"/>
      <c r="AE25" s="63"/>
      <c r="AF25" s="81"/>
      <c r="AG25" s="66">
        <v>3270</v>
      </c>
      <c r="AH25" s="67">
        <v>3</v>
      </c>
      <c r="AI25" s="64" t="e">
        <f>AE25/AF25*10</f>
        <v>#DIV/0!</v>
      </c>
      <c r="AJ25" s="64">
        <v>20.53</v>
      </c>
      <c r="AK25" s="67">
        <v>2220</v>
      </c>
      <c r="AL25" s="80">
        <v>1672</v>
      </c>
      <c r="AM25" s="70"/>
      <c r="AN25" s="70"/>
      <c r="AO25" s="70"/>
      <c r="AP25" s="71"/>
      <c r="AQ25" s="72"/>
      <c r="AR25" s="73"/>
      <c r="AS25" s="74"/>
      <c r="AT25" s="74"/>
      <c r="AU25" s="74"/>
      <c r="AV25" s="74"/>
      <c r="AW25" s="74"/>
      <c r="AX25" s="74"/>
      <c r="AY25" s="74"/>
      <c r="AZ25" s="74"/>
      <c r="BA25" s="74"/>
    </row>
    <row r="26" spans="1:53" s="75" customFormat="1" ht="15.75" customHeight="1">
      <c r="A26" s="76"/>
      <c r="B26" s="59">
        <f t="shared" si="0"/>
        <v>0</v>
      </c>
      <c r="C26" s="60" t="e">
        <f t="shared" si="7"/>
        <v>#DIV/0!</v>
      </c>
      <c r="D26" s="59"/>
      <c r="E26" s="60" t="e">
        <f t="shared" si="1"/>
        <v>#DIV/0!</v>
      </c>
      <c r="F26" s="59"/>
      <c r="G26" s="63" t="e">
        <f t="shared" si="8"/>
        <v>#DIV/0!</v>
      </c>
      <c r="H26" s="77"/>
      <c r="I26" s="63" t="e">
        <f t="shared" si="13"/>
        <v>#DIV/0!</v>
      </c>
      <c r="J26" s="59"/>
      <c r="K26" s="63" t="e">
        <f t="shared" si="9"/>
        <v>#DIV/0!</v>
      </c>
      <c r="L26" s="63"/>
      <c r="M26" s="63" t="e">
        <f t="shared" si="10"/>
        <v>#DIV/0!</v>
      </c>
      <c r="N26" s="77"/>
      <c r="O26" s="63" t="e">
        <f t="shared" si="3"/>
        <v>#DIV/0!</v>
      </c>
      <c r="P26" s="63"/>
      <c r="Q26" s="60">
        <f t="shared" si="5"/>
        <v>0</v>
      </c>
      <c r="R26" s="60" t="e">
        <f t="shared" si="6"/>
        <v>#DIV/0!</v>
      </c>
      <c r="S26" s="50" t="e">
        <f t="shared" si="11"/>
        <v>#DIV/0!</v>
      </c>
      <c r="T26" s="66"/>
      <c r="U26" s="64">
        <f t="shared" si="4"/>
        <v>0</v>
      </c>
      <c r="V26" s="64"/>
      <c r="W26" s="64"/>
      <c r="X26" s="64"/>
      <c r="Y26" s="64"/>
      <c r="Z26" s="64"/>
      <c r="AA26" s="64"/>
      <c r="AB26" s="63"/>
      <c r="AC26" s="63"/>
      <c r="AD26" s="63"/>
      <c r="AE26" s="63"/>
      <c r="AF26" s="78"/>
      <c r="AG26" s="66">
        <v>4270</v>
      </c>
      <c r="AH26" s="67">
        <v>0</v>
      </c>
      <c r="AI26" s="64" t="e">
        <f>AE26/#REF!*10</f>
        <v>#REF!</v>
      </c>
      <c r="AJ26" s="64">
        <v>19.66</v>
      </c>
      <c r="AK26" s="67">
        <v>4263</v>
      </c>
      <c r="AL26" s="68"/>
      <c r="AM26" s="70"/>
      <c r="AN26" s="70"/>
      <c r="AO26" s="70"/>
      <c r="AP26" s="71"/>
      <c r="AQ26" s="72"/>
      <c r="AR26" s="73"/>
      <c r="AS26" s="74"/>
      <c r="AT26" s="74"/>
      <c r="AU26" s="74"/>
      <c r="AV26" s="74"/>
      <c r="AW26" s="74"/>
      <c r="AX26" s="74"/>
      <c r="AY26" s="74"/>
      <c r="AZ26" s="74"/>
      <c r="BA26" s="74"/>
    </row>
    <row r="27" spans="1:53" s="75" customFormat="1" ht="18" customHeight="1">
      <c r="A27" s="76"/>
      <c r="B27" s="59">
        <f t="shared" si="0"/>
        <v>0</v>
      </c>
      <c r="C27" s="60" t="e">
        <f t="shared" si="7"/>
        <v>#DIV/0!</v>
      </c>
      <c r="D27" s="59"/>
      <c r="E27" s="60" t="e">
        <f t="shared" si="1"/>
        <v>#DIV/0!</v>
      </c>
      <c r="F27" s="59"/>
      <c r="G27" s="63" t="e">
        <f t="shared" si="8"/>
        <v>#DIV/0!</v>
      </c>
      <c r="H27" s="77"/>
      <c r="I27" s="63" t="e">
        <f t="shared" si="13"/>
        <v>#DIV/0!</v>
      </c>
      <c r="J27" s="59"/>
      <c r="K27" s="63" t="e">
        <f t="shared" si="9"/>
        <v>#DIV/0!</v>
      </c>
      <c r="L27" s="63"/>
      <c r="M27" s="63"/>
      <c r="N27" s="77"/>
      <c r="O27" s="63" t="e">
        <f t="shared" si="3"/>
        <v>#DIV/0!</v>
      </c>
      <c r="P27" s="63"/>
      <c r="Q27" s="60">
        <f t="shared" si="5"/>
        <v>0</v>
      </c>
      <c r="R27" s="60" t="e">
        <f t="shared" si="6"/>
        <v>#DIV/0!</v>
      </c>
      <c r="S27" s="50" t="e">
        <f t="shared" si="11"/>
        <v>#DIV/0!</v>
      </c>
      <c r="T27" s="66"/>
      <c r="U27" s="64">
        <f t="shared" si="4"/>
        <v>0</v>
      </c>
      <c r="V27" s="64"/>
      <c r="W27" s="64"/>
      <c r="X27" s="64"/>
      <c r="Y27" s="64"/>
      <c r="Z27" s="64"/>
      <c r="AA27" s="64"/>
      <c r="AB27" s="63"/>
      <c r="AC27" s="63"/>
      <c r="AD27" s="63"/>
      <c r="AE27" s="63"/>
      <c r="AF27" s="78"/>
      <c r="AG27" s="66">
        <v>1484</v>
      </c>
      <c r="AH27" s="67">
        <v>11</v>
      </c>
      <c r="AI27" s="64" t="e">
        <f>AE27/#REF!*10</f>
        <v>#REF!</v>
      </c>
      <c r="AJ27" s="64">
        <v>22.64</v>
      </c>
      <c r="AK27" s="67">
        <v>1187</v>
      </c>
      <c r="AL27" s="68"/>
      <c r="AM27" s="70"/>
      <c r="AN27" s="70"/>
      <c r="AO27" s="70"/>
      <c r="AP27" s="71"/>
      <c r="AQ27" s="72"/>
      <c r="AR27" s="73"/>
      <c r="AS27" s="74"/>
      <c r="AT27" s="74"/>
      <c r="AU27" s="74"/>
      <c r="AV27" s="74"/>
      <c r="AW27" s="74"/>
      <c r="AX27" s="74"/>
      <c r="AY27" s="74"/>
      <c r="AZ27" s="74"/>
      <c r="BA27" s="74"/>
    </row>
    <row r="28" spans="1:52" s="75" customFormat="1" ht="15.75" customHeight="1">
      <c r="A28" s="76"/>
      <c r="B28" s="59">
        <f t="shared" si="0"/>
        <v>0</v>
      </c>
      <c r="C28" s="60" t="e">
        <f t="shared" si="7"/>
        <v>#DIV/0!</v>
      </c>
      <c r="D28" s="59"/>
      <c r="E28" s="60" t="e">
        <f t="shared" si="1"/>
        <v>#DIV/0!</v>
      </c>
      <c r="F28" s="59"/>
      <c r="G28" s="63" t="e">
        <f t="shared" si="8"/>
        <v>#DIV/0!</v>
      </c>
      <c r="H28" s="77"/>
      <c r="I28" s="63" t="e">
        <f t="shared" si="13"/>
        <v>#DIV/0!</v>
      </c>
      <c r="J28" s="59"/>
      <c r="K28" s="63" t="e">
        <f t="shared" si="9"/>
        <v>#DIV/0!</v>
      </c>
      <c r="L28" s="63"/>
      <c r="M28" s="63" t="e">
        <f t="shared" si="10"/>
        <v>#DIV/0!</v>
      </c>
      <c r="N28" s="77"/>
      <c r="O28" s="63" t="e">
        <f t="shared" si="3"/>
        <v>#DIV/0!</v>
      </c>
      <c r="P28" s="63"/>
      <c r="Q28" s="60">
        <f t="shared" si="5"/>
        <v>0</v>
      </c>
      <c r="R28" s="60" t="e">
        <f t="shared" si="6"/>
        <v>#DIV/0!</v>
      </c>
      <c r="S28" s="50" t="e">
        <f t="shared" si="11"/>
        <v>#DIV/0!</v>
      </c>
      <c r="T28" s="66"/>
      <c r="U28" s="64">
        <f t="shared" si="4"/>
        <v>0</v>
      </c>
      <c r="V28" s="64"/>
      <c r="W28" s="64"/>
      <c r="X28" s="64"/>
      <c r="Y28" s="64"/>
      <c r="Z28" s="64"/>
      <c r="AA28" s="64"/>
      <c r="AB28" s="63"/>
      <c r="AC28" s="63"/>
      <c r="AD28" s="63"/>
      <c r="AE28" s="63"/>
      <c r="AF28" s="81"/>
      <c r="AG28" s="66">
        <v>2120</v>
      </c>
      <c r="AH28" s="67">
        <v>0</v>
      </c>
      <c r="AI28" s="64" t="e">
        <f>AE28/AF28*10</f>
        <v>#DIV/0!</v>
      </c>
      <c r="AJ28" s="64">
        <v>24.26</v>
      </c>
      <c r="AK28" s="67">
        <v>2749</v>
      </c>
      <c r="AL28" s="80">
        <v>2687</v>
      </c>
      <c r="AM28" s="70"/>
      <c r="AN28" s="70"/>
      <c r="AO28" s="70"/>
      <c r="AP28" s="71"/>
      <c r="AQ28" s="72"/>
      <c r="AR28" s="74"/>
      <c r="AS28" s="74"/>
      <c r="AT28" s="74"/>
      <c r="AU28" s="74"/>
      <c r="AV28" s="74"/>
      <c r="AW28" s="74"/>
      <c r="AX28" s="74"/>
      <c r="AY28" s="74"/>
      <c r="AZ28" s="74"/>
    </row>
    <row r="29" spans="1:52" s="75" customFormat="1" ht="18" customHeight="1">
      <c r="A29" s="67"/>
      <c r="B29" s="59">
        <f t="shared" si="0"/>
        <v>0</v>
      </c>
      <c r="C29" s="60" t="e">
        <f t="shared" si="7"/>
        <v>#DIV/0!</v>
      </c>
      <c r="D29" s="59"/>
      <c r="E29" s="60" t="e">
        <f t="shared" si="1"/>
        <v>#DIV/0!</v>
      </c>
      <c r="F29" s="59"/>
      <c r="G29" s="63" t="e">
        <f t="shared" si="8"/>
        <v>#DIV/0!</v>
      </c>
      <c r="H29" s="77"/>
      <c r="I29" s="63" t="e">
        <f t="shared" si="13"/>
        <v>#DIV/0!</v>
      </c>
      <c r="J29" s="59"/>
      <c r="K29" s="63" t="e">
        <f t="shared" si="9"/>
        <v>#DIV/0!</v>
      </c>
      <c r="L29" s="63"/>
      <c r="M29" s="63" t="e">
        <f t="shared" si="10"/>
        <v>#DIV/0!</v>
      </c>
      <c r="N29" s="77"/>
      <c r="O29" s="63" t="e">
        <f t="shared" si="3"/>
        <v>#DIV/0!</v>
      </c>
      <c r="P29" s="63"/>
      <c r="Q29" s="60">
        <f t="shared" si="5"/>
        <v>0</v>
      </c>
      <c r="R29" s="60" t="e">
        <f t="shared" si="6"/>
        <v>#DIV/0!</v>
      </c>
      <c r="S29" s="50" t="e">
        <f t="shared" si="11"/>
        <v>#DIV/0!</v>
      </c>
      <c r="T29" s="66"/>
      <c r="U29" s="64">
        <f t="shared" si="4"/>
        <v>0</v>
      </c>
      <c r="V29" s="64"/>
      <c r="W29" s="64"/>
      <c r="X29" s="64"/>
      <c r="Y29" s="64"/>
      <c r="Z29" s="64"/>
      <c r="AA29" s="64"/>
      <c r="AB29" s="63"/>
      <c r="AC29" s="63"/>
      <c r="AD29" s="63"/>
      <c r="AE29" s="63"/>
      <c r="AF29" s="81"/>
      <c r="AG29" s="66">
        <v>9719</v>
      </c>
      <c r="AH29" s="67">
        <v>571</v>
      </c>
      <c r="AI29" s="64" t="e">
        <f>AE29/#REF!*10</f>
        <v>#REF!</v>
      </c>
      <c r="AJ29" s="64">
        <v>18.89</v>
      </c>
      <c r="AK29" s="67">
        <v>9295</v>
      </c>
      <c r="AL29" s="68"/>
      <c r="AM29" s="70"/>
      <c r="AN29" s="70"/>
      <c r="AO29" s="70"/>
      <c r="AP29" s="71"/>
      <c r="AQ29" s="72"/>
      <c r="AR29" s="74"/>
      <c r="AS29" s="74"/>
      <c r="AT29" s="74"/>
      <c r="AU29" s="74"/>
      <c r="AV29" s="74"/>
      <c r="AW29" s="74"/>
      <c r="AX29" s="74"/>
      <c r="AY29" s="74"/>
      <c r="AZ29" s="74"/>
    </row>
    <row r="30" spans="1:52" s="75" customFormat="1" ht="19.5" customHeight="1">
      <c r="A30" s="67"/>
      <c r="B30" s="59">
        <f t="shared" si="0"/>
        <v>0</v>
      </c>
      <c r="C30" s="60" t="e">
        <f t="shared" si="7"/>
        <v>#DIV/0!</v>
      </c>
      <c r="D30" s="59"/>
      <c r="E30" s="60" t="e">
        <f t="shared" si="1"/>
        <v>#DIV/0!</v>
      </c>
      <c r="F30" s="59"/>
      <c r="G30" s="63" t="e">
        <f t="shared" si="8"/>
        <v>#DIV/0!</v>
      </c>
      <c r="H30" s="77"/>
      <c r="I30" s="63" t="e">
        <f t="shared" si="13"/>
        <v>#DIV/0!</v>
      </c>
      <c r="J30" s="59"/>
      <c r="K30" s="63" t="e">
        <f t="shared" si="9"/>
        <v>#DIV/0!</v>
      </c>
      <c r="L30" s="63"/>
      <c r="M30" s="63" t="e">
        <f t="shared" si="10"/>
        <v>#DIV/0!</v>
      </c>
      <c r="N30" s="77"/>
      <c r="O30" s="63" t="e">
        <f t="shared" si="3"/>
        <v>#DIV/0!</v>
      </c>
      <c r="P30" s="63"/>
      <c r="Q30" s="60">
        <f t="shared" si="5"/>
        <v>0</v>
      </c>
      <c r="R30" s="60" t="e">
        <f t="shared" si="6"/>
        <v>#DIV/0!</v>
      </c>
      <c r="S30" s="50" t="e">
        <f t="shared" si="11"/>
        <v>#DIV/0!</v>
      </c>
      <c r="T30" s="46"/>
      <c r="U30" s="64">
        <f t="shared" si="4"/>
        <v>0</v>
      </c>
      <c r="V30" s="64"/>
      <c r="W30" s="64"/>
      <c r="X30" s="64"/>
      <c r="Y30" s="64"/>
      <c r="Z30" s="64"/>
      <c r="AA30" s="63"/>
      <c r="AB30" s="63"/>
      <c r="AC30" s="63"/>
      <c r="AD30" s="63"/>
      <c r="AE30" s="63"/>
      <c r="AF30" s="78"/>
      <c r="AG30" s="66">
        <v>8745</v>
      </c>
      <c r="AH30" s="67">
        <v>155</v>
      </c>
      <c r="AI30" s="64" t="e">
        <f>AE30/#REF!*10</f>
        <v>#REF!</v>
      </c>
      <c r="AJ30" s="64">
        <v>21.4</v>
      </c>
      <c r="AK30" s="67">
        <v>7984</v>
      </c>
      <c r="AL30" s="68"/>
      <c r="AM30" s="70"/>
      <c r="AN30" s="70"/>
      <c r="AO30" s="70"/>
      <c r="AP30" s="71"/>
      <c r="AQ30" s="72"/>
      <c r="AR30" s="74"/>
      <c r="AS30" s="74"/>
      <c r="AT30" s="74"/>
      <c r="AU30" s="73"/>
      <c r="AV30" s="74"/>
      <c r="AW30" s="74"/>
      <c r="AX30" s="74"/>
      <c r="AY30" s="74"/>
      <c r="AZ30" s="74"/>
    </row>
    <row r="31" spans="1:52" s="95" customFormat="1" ht="18.75" customHeight="1" thickBot="1">
      <c r="A31" s="118" t="s">
        <v>1</v>
      </c>
      <c r="B31" s="119">
        <f>SUM(B5:B30)</f>
        <v>3484</v>
      </c>
      <c r="C31" s="89">
        <f>B31/U31*100</f>
        <v>54.4800625488663</v>
      </c>
      <c r="D31" s="90">
        <f>SUM(D5:D30)</f>
        <v>3484</v>
      </c>
      <c r="E31" s="89">
        <f t="shared" si="1"/>
        <v>55.56618819776714</v>
      </c>
      <c r="F31" s="90">
        <f>SUM(F5:F30)</f>
        <v>811</v>
      </c>
      <c r="G31" s="89">
        <f t="shared" si="8"/>
        <v>24.07957244655582</v>
      </c>
      <c r="H31" s="90">
        <f>SUM(H5:H30)</f>
        <v>0</v>
      </c>
      <c r="I31" s="89" t="e">
        <f>H31/Z31*100</f>
        <v>#DIV/0!</v>
      </c>
      <c r="J31" s="90">
        <f>SUM(J5:J30)</f>
        <v>11500</v>
      </c>
      <c r="K31" s="89">
        <f t="shared" si="9"/>
        <v>62.16216216216216</v>
      </c>
      <c r="L31" s="90">
        <f>SUM(L5:L30)</f>
        <v>0</v>
      </c>
      <c r="M31" s="89">
        <f t="shared" si="10"/>
        <v>0</v>
      </c>
      <c r="N31" s="90">
        <f>SUM(N5:N30)</f>
        <v>2000</v>
      </c>
      <c r="O31" s="89">
        <f t="shared" si="3"/>
        <v>76.92307692307693</v>
      </c>
      <c r="P31" s="90">
        <f>SUM(P12:P30)</f>
        <v>0</v>
      </c>
      <c r="Q31" s="90">
        <f>SUM(Q5:Q30)</f>
        <v>2499.95</v>
      </c>
      <c r="R31" s="60">
        <f t="shared" si="6"/>
        <v>51.42871837070562</v>
      </c>
      <c r="S31" s="120">
        <f t="shared" si="11"/>
        <v>11.848104265402844</v>
      </c>
      <c r="T31" s="121" t="s">
        <v>40</v>
      </c>
      <c r="U31" s="122">
        <f t="shared" si="4"/>
        <v>6395</v>
      </c>
      <c r="V31" s="123">
        <f aca="true" t="shared" si="14" ref="V31:AF31">SUM(V5:V30)</f>
        <v>6270</v>
      </c>
      <c r="W31" s="124">
        <f t="shared" si="14"/>
        <v>0</v>
      </c>
      <c r="X31" s="124">
        <f t="shared" si="14"/>
        <v>125</v>
      </c>
      <c r="Y31" s="124">
        <f t="shared" si="14"/>
        <v>3368</v>
      </c>
      <c r="Z31" s="124">
        <f t="shared" si="14"/>
        <v>0</v>
      </c>
      <c r="AA31" s="124">
        <f t="shared" si="14"/>
        <v>18500</v>
      </c>
      <c r="AB31" s="124">
        <f t="shared" si="14"/>
        <v>2600</v>
      </c>
      <c r="AC31" s="124">
        <f t="shared" si="14"/>
        <v>0</v>
      </c>
      <c r="AD31" s="124">
        <f t="shared" si="14"/>
        <v>500</v>
      </c>
      <c r="AE31" s="124">
        <f t="shared" si="14"/>
        <v>4861</v>
      </c>
      <c r="AF31" s="125">
        <f t="shared" si="14"/>
        <v>2110</v>
      </c>
      <c r="AG31" s="126">
        <f aca="true" t="shared" si="15" ref="AG31:AL31">SUM(AG5:AG30)</f>
        <v>123449</v>
      </c>
      <c r="AH31" s="127">
        <f t="shared" si="15"/>
        <v>5489.2</v>
      </c>
      <c r="AI31" s="127" t="e">
        <f t="shared" si="15"/>
        <v>#REF!</v>
      </c>
      <c r="AJ31" s="127">
        <f t="shared" si="15"/>
        <v>530.21</v>
      </c>
      <c r="AK31" s="127">
        <f t="shared" si="15"/>
        <v>118677</v>
      </c>
      <c r="AL31" s="128">
        <f t="shared" si="15"/>
        <v>81874</v>
      </c>
      <c r="AM31" s="91"/>
      <c r="AN31" s="69"/>
      <c r="AO31" s="69"/>
      <c r="AP31" s="92"/>
      <c r="AQ31" s="72"/>
      <c r="AR31" s="93"/>
      <c r="AS31" s="93"/>
      <c r="AT31" s="93"/>
      <c r="AU31" s="93"/>
      <c r="AV31" s="93"/>
      <c r="AW31" s="93"/>
      <c r="AX31" s="93"/>
      <c r="AY31" s="93"/>
      <c r="AZ31" s="94"/>
    </row>
    <row r="32" spans="1:52" s="75" customFormat="1" ht="18.75" customHeight="1">
      <c r="A32" s="96" t="s">
        <v>37</v>
      </c>
      <c r="B32" s="59">
        <v>3366</v>
      </c>
      <c r="C32" s="63">
        <v>56</v>
      </c>
      <c r="D32" s="87">
        <v>3366</v>
      </c>
      <c r="E32" s="63">
        <v>56</v>
      </c>
      <c r="F32" s="87">
        <v>653</v>
      </c>
      <c r="G32" s="63">
        <v>22</v>
      </c>
      <c r="H32" s="87"/>
      <c r="I32" s="63"/>
      <c r="J32" s="87">
        <v>13600</v>
      </c>
      <c r="K32" s="63">
        <v>74</v>
      </c>
      <c r="L32" s="87"/>
      <c r="M32" s="63"/>
      <c r="N32" s="87">
        <v>2795</v>
      </c>
      <c r="O32" s="63">
        <v>108</v>
      </c>
      <c r="P32" s="87"/>
      <c r="Q32" s="87">
        <v>2956</v>
      </c>
      <c r="R32" s="60">
        <v>63</v>
      </c>
      <c r="S32" s="150">
        <v>13.77</v>
      </c>
      <c r="T32" s="52"/>
      <c r="U32" s="53"/>
      <c r="V32" s="54"/>
      <c r="W32" s="53"/>
      <c r="X32" s="54"/>
      <c r="Y32" s="55"/>
      <c r="Z32" s="54"/>
      <c r="AA32" s="55"/>
      <c r="AB32" s="55"/>
      <c r="AC32" s="55"/>
      <c r="AD32" s="55"/>
      <c r="AE32" s="56"/>
      <c r="AF32" s="53"/>
      <c r="AG32" s="70"/>
      <c r="AH32" s="70"/>
      <c r="AI32" s="53" t="e">
        <f>AE32/AF32*10</f>
        <v>#DIV/0!</v>
      </c>
      <c r="AJ32" s="53">
        <v>19.61</v>
      </c>
      <c r="AK32" s="69"/>
      <c r="AL32" s="57"/>
      <c r="AM32" s="69"/>
      <c r="AN32" s="69"/>
      <c r="AO32" s="70"/>
      <c r="AP32" s="71"/>
      <c r="AQ32" s="72"/>
      <c r="AR32" s="74"/>
      <c r="AS32" s="74"/>
      <c r="AT32" s="74"/>
      <c r="AU32" s="74"/>
      <c r="AV32" s="74"/>
      <c r="AW32" s="74"/>
      <c r="AX32" s="74"/>
      <c r="AY32" s="74"/>
      <c r="AZ32" s="74"/>
    </row>
    <row r="33" spans="1:52" s="75" customFormat="1" ht="15">
      <c r="A33" s="129" t="s">
        <v>38</v>
      </c>
      <c r="B33" s="63">
        <f>B31-B32</f>
        <v>118</v>
      </c>
      <c r="C33" s="63"/>
      <c r="D33" s="63">
        <f>D31-D32</f>
        <v>118</v>
      </c>
      <c r="E33" s="63"/>
      <c r="F33" s="63">
        <f>F31-F32</f>
        <v>158</v>
      </c>
      <c r="G33" s="63">
        <f>G31-G32</f>
        <v>2.0795724465558187</v>
      </c>
      <c r="H33" s="63">
        <f>H31-H32</f>
        <v>0</v>
      </c>
      <c r="I33" s="63"/>
      <c r="J33" s="103">
        <f>J31-J32</f>
        <v>-2100</v>
      </c>
      <c r="K33" s="63"/>
      <c r="L33" s="87">
        <v>0</v>
      </c>
      <c r="M33" s="63"/>
      <c r="N33" s="103">
        <f>N31-N32</f>
        <v>-795</v>
      </c>
      <c r="O33" s="63"/>
      <c r="P33" s="63">
        <f>P31-P32</f>
        <v>0</v>
      </c>
      <c r="Q33" s="103">
        <f>Q31-Q32</f>
        <v>-456.0500000000002</v>
      </c>
      <c r="R33" s="63"/>
      <c r="S33" s="130">
        <f>S31-S32</f>
        <v>-1.9218957345971557</v>
      </c>
      <c r="T33" s="131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132"/>
      <c r="AG33" s="133"/>
      <c r="AH33" s="133"/>
      <c r="AI33" s="133"/>
      <c r="AJ33" s="133"/>
      <c r="AK33" s="133"/>
      <c r="AL33" s="70"/>
      <c r="AM33" s="70"/>
      <c r="AN33" s="70"/>
      <c r="AO33" s="70"/>
      <c r="AP33" s="71"/>
      <c r="AQ33" s="74"/>
      <c r="AR33" s="74"/>
      <c r="AS33" s="74"/>
      <c r="AT33" s="74"/>
      <c r="AU33" s="74"/>
      <c r="AV33" s="74"/>
      <c r="AW33" s="74"/>
      <c r="AX33" s="74"/>
      <c r="AY33" s="74"/>
      <c r="AZ33" s="74"/>
    </row>
    <row r="34" spans="1:42" s="75" customFormat="1" ht="15">
      <c r="A34" s="134" t="s">
        <v>39</v>
      </c>
      <c r="B34" s="63">
        <f>B31/B32*100</f>
        <v>103.50564468211527</v>
      </c>
      <c r="C34" s="63"/>
      <c r="D34" s="63">
        <f>D31/D32*100</f>
        <v>103.50564468211527</v>
      </c>
      <c r="E34" s="63"/>
      <c r="F34" s="63">
        <f>F31/F32*100</f>
        <v>124.19601837672283</v>
      </c>
      <c r="G34" s="63"/>
      <c r="H34" s="63" t="e">
        <f>H31/H32*100</f>
        <v>#DIV/0!</v>
      </c>
      <c r="I34" s="63"/>
      <c r="J34" s="135">
        <f>J31/J32*100</f>
        <v>84.55882352941177</v>
      </c>
      <c r="K34" s="63"/>
      <c r="L34" s="87">
        <v>0</v>
      </c>
      <c r="M34" s="63"/>
      <c r="N34" s="63">
        <f>N31/N32*100</f>
        <v>71.55635062611807</v>
      </c>
      <c r="O34" s="63"/>
      <c r="P34" s="63"/>
      <c r="Q34" s="63">
        <f>Q31/Q32*100</f>
        <v>84.57205683355886</v>
      </c>
      <c r="R34" s="63"/>
      <c r="S34" s="136">
        <f>S31/S32*100</f>
        <v>86.04287774439247</v>
      </c>
      <c r="T34" s="137"/>
      <c r="U34" s="69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53"/>
      <c r="AJ34" s="53"/>
      <c r="AK34" s="70"/>
      <c r="AL34" s="70"/>
      <c r="AM34" s="70"/>
      <c r="AN34" s="138"/>
      <c r="AO34" s="138"/>
      <c r="AP34" s="139"/>
    </row>
    <row r="35" spans="1:42" s="75" customFormat="1" ht="15">
      <c r="A35" s="138"/>
      <c r="B35" s="140"/>
      <c r="C35" s="140"/>
      <c r="D35" s="140"/>
      <c r="E35" s="140"/>
      <c r="F35" s="140"/>
      <c r="G35" s="140"/>
      <c r="H35" s="140"/>
      <c r="I35" s="140"/>
      <c r="J35" s="140"/>
      <c r="K35" s="141"/>
      <c r="L35" s="141"/>
      <c r="M35" s="141"/>
      <c r="N35" s="140"/>
      <c r="O35" s="140"/>
      <c r="P35" s="140"/>
      <c r="Q35" s="140"/>
      <c r="R35" s="138"/>
      <c r="S35" s="138"/>
      <c r="T35" s="138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53"/>
      <c r="AJ35" s="53"/>
      <c r="AK35" s="70"/>
      <c r="AL35" s="70"/>
      <c r="AM35" s="70"/>
      <c r="AN35" s="138"/>
      <c r="AO35" s="138"/>
      <c r="AP35" s="139"/>
    </row>
    <row r="36" spans="1:42" s="75" customFormat="1" ht="15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42"/>
      <c r="L36" s="142"/>
      <c r="M36" s="142"/>
      <c r="N36" s="138"/>
      <c r="O36" s="138"/>
      <c r="P36" s="138"/>
      <c r="Q36" s="138"/>
      <c r="R36" s="138"/>
      <c r="S36" s="138"/>
      <c r="T36" s="138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138"/>
      <c r="AO36" s="138"/>
      <c r="AP36" s="139"/>
    </row>
    <row r="37" spans="1:42" s="75" customFormat="1" ht="15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42"/>
      <c r="L37" s="142"/>
      <c r="M37" s="142"/>
      <c r="N37" s="142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40"/>
      <c r="AJ37" s="140"/>
      <c r="AK37" s="138"/>
      <c r="AL37" s="138"/>
      <c r="AM37" s="138"/>
      <c r="AN37" s="138"/>
      <c r="AO37" s="138"/>
      <c r="AP37" s="139"/>
    </row>
    <row r="38" spans="1:42" s="13" customFormat="1" ht="15">
      <c r="A38" s="27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9"/>
      <c r="AJ38" s="29"/>
      <c r="AK38" s="27"/>
      <c r="AL38" s="27"/>
      <c r="AM38" s="27"/>
      <c r="AN38" s="27"/>
      <c r="AO38" s="27"/>
      <c r="AP38" s="11"/>
    </row>
    <row r="39" spans="1:42" s="13" customFormat="1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9"/>
      <c r="AJ39" s="29"/>
      <c r="AK39" s="27"/>
      <c r="AL39" s="27"/>
      <c r="AM39" s="27"/>
      <c r="AN39" s="27"/>
      <c r="AO39" s="27"/>
      <c r="AP39" s="11"/>
    </row>
    <row r="40" spans="1:42" s="13" customFormat="1" ht="15">
      <c r="A40" s="27"/>
      <c r="B40" s="27"/>
      <c r="C40" s="27"/>
      <c r="D40" s="28"/>
      <c r="E40" s="28"/>
      <c r="F40" s="27"/>
      <c r="G40" s="27"/>
      <c r="H40" s="27"/>
      <c r="I40" s="27"/>
      <c r="J40" s="27"/>
      <c r="K40" s="28"/>
      <c r="L40" s="28"/>
      <c r="M40" s="28"/>
      <c r="N40" s="28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9"/>
      <c r="AJ40" s="29"/>
      <c r="AK40" s="27"/>
      <c r="AL40" s="27"/>
      <c r="AM40" s="27"/>
      <c r="AN40" s="27"/>
      <c r="AO40" s="27"/>
      <c r="AP40" s="11"/>
    </row>
    <row r="41" spans="1:42" s="13" customFormat="1" ht="11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5"/>
      <c r="L41" s="15"/>
      <c r="M41" s="15"/>
      <c r="N41" s="1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4"/>
      <c r="AJ41" s="14"/>
      <c r="AK41" s="11"/>
      <c r="AL41" s="11"/>
      <c r="AM41" s="11"/>
      <c r="AN41" s="11"/>
      <c r="AO41" s="11"/>
      <c r="AP41" s="11"/>
    </row>
    <row r="42" spans="1:42" s="13" customFormat="1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5"/>
      <c r="L42" s="15"/>
      <c r="M42" s="15"/>
      <c r="N42" s="1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4"/>
      <c r="AJ42" s="14"/>
      <c r="AK42" s="11"/>
      <c r="AL42" s="11"/>
      <c r="AM42" s="11"/>
      <c r="AN42" s="11"/>
      <c r="AO42" s="11"/>
      <c r="AP42" s="11"/>
    </row>
    <row r="43" spans="1:42" s="13" customFormat="1" ht="11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5"/>
      <c r="L43" s="15"/>
      <c r="M43" s="15"/>
      <c r="N43" s="1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4"/>
      <c r="AJ43" s="14"/>
      <c r="AK43" s="11"/>
      <c r="AL43" s="11"/>
      <c r="AM43" s="11"/>
      <c r="AN43" s="11"/>
      <c r="AO43" s="11"/>
      <c r="AP43" s="11"/>
    </row>
    <row r="44" spans="1:42" s="13" customFormat="1" ht="11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5"/>
      <c r="L44" s="15"/>
      <c r="M44" s="15"/>
      <c r="N44" s="1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4"/>
      <c r="AJ44" s="14"/>
      <c r="AK44" s="11"/>
      <c r="AL44" s="11"/>
      <c r="AM44" s="11"/>
      <c r="AN44" s="11"/>
      <c r="AO44" s="11"/>
      <c r="AP44" s="11"/>
    </row>
    <row r="45" spans="1:42" s="13" customFormat="1" ht="11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5"/>
      <c r="L45" s="15"/>
      <c r="M45" s="15"/>
      <c r="N45" s="1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4"/>
      <c r="AJ45" s="14"/>
      <c r="AK45" s="11"/>
      <c r="AL45" s="11"/>
      <c r="AM45" s="11"/>
      <c r="AN45" s="11"/>
      <c r="AO45" s="11"/>
      <c r="AP45" s="11"/>
    </row>
    <row r="46" spans="1:42" s="19" customFormat="1" ht="11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7"/>
      <c r="L46" s="17"/>
      <c r="M46" s="17"/>
      <c r="N46" s="15"/>
      <c r="O46" s="16"/>
      <c r="P46" s="16"/>
      <c r="Q46" s="16"/>
      <c r="R46" s="16"/>
      <c r="S46" s="16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6"/>
      <c r="AH46" s="16"/>
      <c r="AI46" s="18"/>
      <c r="AJ46" s="18"/>
      <c r="AK46" s="16"/>
      <c r="AL46" s="16"/>
      <c r="AM46" s="16"/>
      <c r="AN46" s="16"/>
      <c r="AO46" s="16"/>
      <c r="AP46" s="16"/>
    </row>
    <row r="47" spans="1:42" s="19" customFormat="1" ht="11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M47" s="17"/>
      <c r="N47" s="15"/>
      <c r="O47" s="16"/>
      <c r="P47" s="16"/>
      <c r="Q47" s="16"/>
      <c r="R47" s="16"/>
      <c r="S47" s="16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6"/>
      <c r="AH47" s="16"/>
      <c r="AI47" s="18"/>
      <c r="AJ47" s="18"/>
      <c r="AK47" s="16"/>
      <c r="AL47" s="16"/>
      <c r="AM47" s="16"/>
      <c r="AN47" s="16"/>
      <c r="AO47" s="16"/>
      <c r="AP47" s="16"/>
    </row>
    <row r="48" ht="12.75">
      <c r="N48" s="9"/>
    </row>
    <row r="49" ht="12.75">
      <c r="N49" s="9"/>
    </row>
    <row r="50" ht="3" customHeight="1">
      <c r="N50" s="9"/>
    </row>
    <row r="51" ht="12.75">
      <c r="N51" s="9"/>
    </row>
    <row r="52" ht="12.75">
      <c r="N52" s="9"/>
    </row>
    <row r="53" ht="12.75">
      <c r="N53" s="9"/>
    </row>
    <row r="54" ht="12.75">
      <c r="N54" s="9"/>
    </row>
    <row r="55" ht="12.75">
      <c r="N55" s="9"/>
    </row>
    <row r="56" ht="12.75">
      <c r="N56" s="9"/>
    </row>
    <row r="57" ht="12.75">
      <c r="N57" s="9"/>
    </row>
    <row r="58" ht="12.75">
      <c r="N58" s="9"/>
    </row>
    <row r="59" ht="12.75">
      <c r="N59" s="9"/>
    </row>
    <row r="60" ht="12.75">
      <c r="N60" s="9"/>
    </row>
    <row r="61" ht="12.75">
      <c r="N61" s="9"/>
    </row>
    <row r="62" ht="12.75">
      <c r="N62" s="9"/>
    </row>
    <row r="63" ht="12.75">
      <c r="N63" s="9"/>
    </row>
    <row r="64" ht="12.75">
      <c r="N64" s="9"/>
    </row>
    <row r="65" ht="12.75">
      <c r="N65" s="9"/>
    </row>
    <row r="66" ht="12.75">
      <c r="N66" s="9"/>
    </row>
    <row r="67" ht="12.75">
      <c r="N67" s="9"/>
    </row>
    <row r="68" ht="12.75">
      <c r="N68" s="9"/>
    </row>
    <row r="69" ht="12.75">
      <c r="N69" s="9"/>
    </row>
    <row r="70" ht="12.75">
      <c r="N70" s="9"/>
    </row>
    <row r="71" ht="12.75">
      <c r="N71" s="9"/>
    </row>
    <row r="72" ht="12.75">
      <c r="N72" s="9"/>
    </row>
    <row r="73" ht="12.75">
      <c r="N73" s="9"/>
    </row>
    <row r="74" ht="12.75">
      <c r="N74" s="9"/>
    </row>
    <row r="75" ht="12.75">
      <c r="N75" s="9"/>
    </row>
    <row r="76" ht="12.75">
      <c r="N76" s="9"/>
    </row>
    <row r="77" ht="12.75">
      <c r="N77" s="9"/>
    </row>
    <row r="78" ht="12.75">
      <c r="N78" s="9"/>
    </row>
    <row r="79" ht="12.75">
      <c r="N79" s="9"/>
    </row>
    <row r="80" ht="12.75">
      <c r="N80" s="9"/>
    </row>
    <row r="81" ht="12.75">
      <c r="N81" s="9"/>
    </row>
    <row r="82" ht="12.75">
      <c r="N82" s="9"/>
    </row>
    <row r="83" ht="12.75">
      <c r="N83" s="9"/>
    </row>
    <row r="84" ht="12.75">
      <c r="N84" s="9"/>
    </row>
    <row r="85" ht="12.75">
      <c r="N85" s="9"/>
    </row>
    <row r="86" ht="12.75">
      <c r="N86" s="9"/>
    </row>
    <row r="87" ht="12.75">
      <c r="N87" s="9"/>
    </row>
    <row r="88" ht="12.75">
      <c r="N88" s="9"/>
    </row>
    <row r="89" ht="12.75">
      <c r="N89" s="9"/>
    </row>
    <row r="90" ht="12.75">
      <c r="N90" s="9"/>
    </row>
    <row r="91" ht="12.75">
      <c r="N91" s="9"/>
    </row>
    <row r="92" ht="12.75">
      <c r="N92" s="9"/>
    </row>
    <row r="93" ht="12.75">
      <c r="N93" s="9"/>
    </row>
    <row r="94" ht="12.75">
      <c r="N94" s="9"/>
    </row>
    <row r="95" ht="12.75">
      <c r="N95" s="9"/>
    </row>
    <row r="96" ht="12.75">
      <c r="N96" s="9"/>
    </row>
    <row r="97" ht="12.75">
      <c r="N97" s="9"/>
    </row>
    <row r="98" ht="12.75">
      <c r="N98" s="9"/>
    </row>
    <row r="99" ht="12.75">
      <c r="N99" s="9"/>
    </row>
    <row r="100" ht="12.75">
      <c r="N100" s="9"/>
    </row>
    <row r="101" ht="12.75">
      <c r="N101" s="9"/>
    </row>
    <row r="102" ht="12.75">
      <c r="N102" s="9"/>
    </row>
    <row r="103" ht="12.75">
      <c r="N103" s="9"/>
    </row>
    <row r="104" ht="12.75">
      <c r="N104" s="9"/>
    </row>
    <row r="105" ht="12.75">
      <c r="N105" s="9"/>
    </row>
    <row r="106" ht="12.75">
      <c r="N106" s="9"/>
    </row>
    <row r="107" ht="12.75">
      <c r="N107" s="9"/>
    </row>
    <row r="108" ht="12.75">
      <c r="N108" s="9"/>
    </row>
    <row r="109" ht="12.75">
      <c r="N109" s="9"/>
    </row>
    <row r="110" ht="12.75">
      <c r="N110" s="9"/>
    </row>
    <row r="111" ht="12.75">
      <c r="N111" s="9"/>
    </row>
    <row r="112" ht="12.75">
      <c r="N112" s="9"/>
    </row>
    <row r="113" ht="12.75">
      <c r="N113" s="9"/>
    </row>
    <row r="114" ht="12.75">
      <c r="N114" s="9"/>
    </row>
    <row r="115" ht="12.75">
      <c r="N115" s="9"/>
    </row>
    <row r="116" ht="12.75">
      <c r="N116" s="9"/>
    </row>
    <row r="117" ht="12.75">
      <c r="N117" s="9"/>
    </row>
    <row r="118" ht="12.75">
      <c r="N118" s="9"/>
    </row>
    <row r="119" ht="12.75">
      <c r="N119" s="9"/>
    </row>
    <row r="120" ht="12.75">
      <c r="N120" s="9"/>
    </row>
    <row r="121" ht="12.75">
      <c r="N121" s="9"/>
    </row>
    <row r="122" ht="12.75">
      <c r="N122" s="9"/>
    </row>
    <row r="123" ht="12.75">
      <c r="N123" s="9"/>
    </row>
    <row r="124" ht="12.75">
      <c r="N124" s="9"/>
    </row>
    <row r="125" ht="12.75">
      <c r="N125" s="9"/>
    </row>
    <row r="126" ht="12.75">
      <c r="N126" s="9"/>
    </row>
    <row r="127" ht="12.75">
      <c r="N127" s="9"/>
    </row>
    <row r="128" ht="12.75">
      <c r="N128" s="9"/>
    </row>
    <row r="129" ht="12.75">
      <c r="N129" s="9"/>
    </row>
    <row r="130" ht="12.75">
      <c r="N130" s="9"/>
    </row>
    <row r="131" ht="12.75">
      <c r="N131" s="9"/>
    </row>
    <row r="132" ht="12.75">
      <c r="N132" s="9"/>
    </row>
    <row r="133" ht="12.75">
      <c r="N133" s="9"/>
    </row>
    <row r="134" ht="12.75">
      <c r="N134" s="9"/>
    </row>
    <row r="135" ht="12.75">
      <c r="N135" s="9"/>
    </row>
    <row r="136" ht="12.75">
      <c r="N136" s="9"/>
    </row>
    <row r="137" ht="12.75">
      <c r="N137" s="9"/>
    </row>
    <row r="138" ht="12.75">
      <c r="N138" s="9"/>
    </row>
    <row r="139" ht="12.75">
      <c r="N139" s="9"/>
    </row>
    <row r="140" ht="12.75">
      <c r="N140" s="9"/>
    </row>
    <row r="141" ht="12.75">
      <c r="N141" s="9"/>
    </row>
    <row r="142" ht="12.75">
      <c r="N142" s="9"/>
    </row>
    <row r="143" ht="12.75">
      <c r="N143" s="9"/>
    </row>
    <row r="144" ht="12.75">
      <c r="N144" s="9"/>
    </row>
    <row r="145" ht="12.75">
      <c r="N145" s="9"/>
    </row>
    <row r="146" ht="12.75">
      <c r="N146" s="9"/>
    </row>
    <row r="147" ht="12.75">
      <c r="N147" s="9"/>
    </row>
    <row r="148" ht="12.75">
      <c r="N148" s="9"/>
    </row>
    <row r="149" ht="12.75">
      <c r="N149" s="9"/>
    </row>
    <row r="150" ht="12.75">
      <c r="N150" s="9"/>
    </row>
    <row r="151" ht="12.75">
      <c r="N151" s="9"/>
    </row>
    <row r="152" ht="12.75">
      <c r="N152" s="9"/>
    </row>
    <row r="153" ht="12.75">
      <c r="N153" s="9"/>
    </row>
    <row r="154" ht="12.75">
      <c r="N154" s="9"/>
    </row>
    <row r="155" ht="12.75">
      <c r="N155" s="9"/>
    </row>
    <row r="156" ht="12.75">
      <c r="N156" s="9"/>
    </row>
    <row r="157" ht="12.75">
      <c r="N157" s="9"/>
    </row>
    <row r="158" ht="12.75">
      <c r="N158" s="9"/>
    </row>
    <row r="159" ht="12.75">
      <c r="N159" s="9"/>
    </row>
    <row r="160" ht="12.75">
      <c r="N160" s="9"/>
    </row>
    <row r="161" ht="12.75">
      <c r="N161" s="9"/>
    </row>
    <row r="162" ht="12.75">
      <c r="N162" s="9"/>
    </row>
    <row r="163" ht="12.75">
      <c r="N163" s="9"/>
    </row>
    <row r="164" ht="12.75">
      <c r="N164" s="9"/>
    </row>
    <row r="165" ht="12.75">
      <c r="N165" s="9"/>
    </row>
    <row r="166" ht="12.75">
      <c r="N166" s="9"/>
    </row>
    <row r="167" ht="12.75">
      <c r="N167" s="9"/>
    </row>
    <row r="168" ht="12.75">
      <c r="N168" s="9"/>
    </row>
    <row r="169" ht="12.75">
      <c r="N169" s="9"/>
    </row>
    <row r="170" ht="12.75">
      <c r="N170" s="9"/>
    </row>
    <row r="171" ht="12.75">
      <c r="N171" s="9"/>
    </row>
    <row r="172" ht="12.75">
      <c r="N172" s="9"/>
    </row>
    <row r="173" ht="12.75">
      <c r="N173" s="9"/>
    </row>
    <row r="174" ht="12.75">
      <c r="N174" s="9"/>
    </row>
    <row r="175" ht="12.75">
      <c r="N175" s="9"/>
    </row>
    <row r="176" ht="12.75">
      <c r="N176" s="9"/>
    </row>
    <row r="177" ht="12.75">
      <c r="N177" s="9"/>
    </row>
    <row r="178" ht="12.75">
      <c r="N178" s="9"/>
    </row>
  </sheetData>
  <sheetProtection/>
  <mergeCells count="18">
    <mergeCell ref="AM6:AO6"/>
    <mergeCell ref="AG2:AG4"/>
    <mergeCell ref="AH2:AH4"/>
    <mergeCell ref="A2:A4"/>
    <mergeCell ref="B2:E3"/>
    <mergeCell ref="F2:R3"/>
    <mergeCell ref="W2:W4"/>
    <mergeCell ref="X2:X4"/>
    <mergeCell ref="AK2:AK4"/>
    <mergeCell ref="AJ2:AJ4"/>
    <mergeCell ref="AI2:AI4"/>
    <mergeCell ref="Y2:AE3"/>
    <mergeCell ref="AF2:AF4"/>
    <mergeCell ref="N1:S1"/>
    <mergeCell ref="S2:S4"/>
    <mergeCell ref="U2:U4"/>
    <mergeCell ref="V2:V4"/>
    <mergeCell ref="T2:T4"/>
  </mergeCells>
  <printOptions/>
  <pageMargins left="0.15748031496062992" right="0.1968503937007874" top="0.4330708661417323" bottom="0.5511811023622047" header="0.15748031496062992" footer="0.5118110236220472"/>
  <pageSetup horizontalDpi="600" verticalDpi="600" orientation="landscape" paperSize="9" scale="6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2021-07-12T08:46:26Z</cp:lastPrinted>
  <dcterms:created xsi:type="dcterms:W3CDTF">2005-11-24T07:11:57Z</dcterms:created>
  <dcterms:modified xsi:type="dcterms:W3CDTF">2021-07-12T09:09:14Z</dcterms:modified>
  <cp:category/>
  <cp:version/>
  <cp:contentType/>
  <cp:contentStatus/>
</cp:coreProperties>
</file>