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56" windowHeight="8196" tabRatio="714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_FilterDatabase" localSheetId="0">'Приложение 1'!$A$7:$S$15</definedName>
    <definedName name="_xlnm._FilterDatabase" localSheetId="2">'Приложение 3'!$A$6:$Y$22</definedName>
    <definedName name="_xlnm.Print_Titles" localSheetId="0">'Приложение 1'!$7:$9</definedName>
    <definedName name="_xlnm.Print_Titles" localSheetId="2">'Приложение 3'!$6:$10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Y23" i="3"/>
  <c r="X23"/>
  <c r="W23"/>
  <c r="V23"/>
  <c r="U23"/>
  <c r="T23"/>
  <c r="S23"/>
  <c r="R23"/>
  <c r="Q23"/>
  <c r="P23"/>
  <c r="O23"/>
  <c r="N23"/>
  <c r="L23"/>
  <c r="K23"/>
  <c r="J23"/>
  <c r="I23"/>
  <c r="H23"/>
  <c r="G23"/>
  <c r="F23"/>
  <c r="E23"/>
  <c r="D23"/>
  <c r="M22"/>
  <c r="C22" s="1"/>
  <c r="L17" i="1" s="1"/>
  <c r="P17" s="1"/>
  <c r="M21" i="3"/>
  <c r="C21"/>
  <c r="L16" i="1" s="1"/>
  <c r="P16" s="1"/>
  <c r="Y19" i="3"/>
  <c r="X19"/>
  <c r="W19"/>
  <c r="V19"/>
  <c r="U19"/>
  <c r="T19"/>
  <c r="S19"/>
  <c r="R19"/>
  <c r="Q19"/>
  <c r="P19"/>
  <c r="O19"/>
  <c r="N19"/>
  <c r="L19"/>
  <c r="K19"/>
  <c r="J19"/>
  <c r="I19"/>
  <c r="H19"/>
  <c r="G19"/>
  <c r="F19"/>
  <c r="E19"/>
  <c r="D19"/>
  <c r="M18"/>
  <c r="C18" s="1"/>
  <c r="L15" i="1" s="1"/>
  <c r="P15" s="1"/>
  <c r="M17" i="3"/>
  <c r="C17" s="1"/>
  <c r="L14" i="1" s="1"/>
  <c r="P14" s="1"/>
  <c r="M16" i="3"/>
  <c r="Y14"/>
  <c r="X14"/>
  <c r="W14"/>
  <c r="V14"/>
  <c r="U14"/>
  <c r="T14"/>
  <c r="R14"/>
  <c r="Q14"/>
  <c r="P14"/>
  <c r="O14"/>
  <c r="N14"/>
  <c r="L14"/>
  <c r="K14"/>
  <c r="J14"/>
  <c r="I14"/>
  <c r="H14"/>
  <c r="G14"/>
  <c r="F14"/>
  <c r="E14"/>
  <c r="D14"/>
  <c r="S13"/>
  <c r="M13"/>
  <c r="M14" s="1"/>
  <c r="C14" s="1"/>
  <c r="M9" i="2" s="1"/>
  <c r="N9" s="1"/>
  <c r="M12" i="3"/>
  <c r="C12"/>
  <c r="L11" i="1" s="1"/>
  <c r="D11" i="2"/>
  <c r="C11"/>
  <c r="D10"/>
  <c r="C10"/>
  <c r="D9"/>
  <c r="C9"/>
  <c r="K18" i="1"/>
  <c r="J18"/>
  <c r="H18"/>
  <c r="I18" s="1"/>
  <c r="Q17"/>
  <c r="I17"/>
  <c r="Q16"/>
  <c r="I16"/>
  <c r="Q15"/>
  <c r="I15"/>
  <c r="Q14"/>
  <c r="I14"/>
  <c r="Q13"/>
  <c r="I13"/>
  <c r="Q12"/>
  <c r="I12"/>
  <c r="I11"/>
  <c r="M23" i="3" l="1"/>
  <c r="C23" s="1"/>
  <c r="M11" i="2" s="1"/>
  <c r="N11" s="1"/>
  <c r="C13" i="3"/>
  <c r="L12" i="1" s="1"/>
  <c r="P12" s="1"/>
  <c r="M19" i="3"/>
  <c r="C19" s="1"/>
  <c r="M10" i="2" s="1"/>
  <c r="N10" s="1"/>
  <c r="P11" i="1"/>
  <c r="L18"/>
  <c r="C16" i="3"/>
  <c r="L13" i="1" s="1"/>
  <c r="P13" s="1"/>
  <c r="P18" l="1"/>
  <c r="Q11"/>
</calcChain>
</file>

<file path=xl/sharedStrings.xml><?xml version="1.0" encoding="utf-8"?>
<sst xmlns="http://schemas.openxmlformats.org/spreadsheetml/2006/main" count="139" uniqueCount="83">
  <si>
    <t>Приложение № 1</t>
  </si>
  <si>
    <t>к постановлению администрации Никольского муниципального района</t>
  </si>
  <si>
    <t>От 03.02.2021 года    № 51</t>
  </si>
  <si>
    <t>Перечень многоквартирных домов, расположенных на территории Никольского муниципального района, которые подлежат капитальному ремонту в 2019-2021 годы</t>
  </si>
  <si>
    <t>№ п/п</t>
  </si>
  <si>
    <t>адрес многоквартирного дома (далее - МКД)</t>
  </si>
  <si>
    <t>год ввода в эксплуатацию</t>
  </si>
  <si>
    <t>материал стен</t>
  </si>
  <si>
    <t>тип кровли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</si>
  <si>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</si>
  <si>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</si>
  <si>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</si>
  <si>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</si>
  <si>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</si>
  <si>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</si>
  <si>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                  1 кв.м общей площади помещений МКД</t>
  </si>
  <si>
    <t>предельная стоимость капитального ремонта               1 кв.м общей площади помещений МКД</t>
  </si>
  <si>
    <t>плановая дата завершения работ</t>
  </si>
  <si>
    <t>площадь нежилых помещений многоквартирных домов</t>
  </si>
  <si>
    <t>площадь жилых помещений МКД, находящихся в собственности граждан</t>
  </si>
  <si>
    <t>всего:</t>
  </si>
  <si>
    <t>за счет средств государственной корпорации - Фонд содействия реформированию жилищно-коммунального хозяйства</t>
  </si>
  <si>
    <t>за счет средств бюджета                Вологодской области</t>
  </si>
  <si>
    <t>за счет средств бюджета города Вологды</t>
  </si>
  <si>
    <t>за счет средств собственников помещений МКД</t>
  </si>
  <si>
    <t>кв.м</t>
  </si>
  <si>
    <t>руб.</t>
  </si>
  <si>
    <t>руб./кв.м</t>
  </si>
  <si>
    <t>Никольский район, г. Никольск, ул. Космонавтов, д. 35</t>
  </si>
  <si>
    <t>Кирпичная</t>
  </si>
  <si>
    <t>Скатная</t>
  </si>
  <si>
    <t>Никольский район, г. Никольск, ул. М.Конева, д. 133</t>
  </si>
  <si>
    <t>Никольский район, г. Никольск, ул. Восточная, д. 10</t>
  </si>
  <si>
    <t>Никольский район, г. Никольск, ул. Советская, д. 95</t>
  </si>
  <si>
    <t>Никольский район, г. Никольск, ул. Заводская, д. 14</t>
  </si>
  <si>
    <t>Деревянная</t>
  </si>
  <si>
    <t>Никольский район, г. Никольск, ул. Красная, д. 176</t>
  </si>
  <si>
    <t>Никольский район, г. Никольск, ул. Конева, д. 133А</t>
  </si>
  <si>
    <t>Итого</t>
  </si>
  <si>
    <t>Приложение № 2</t>
  </si>
  <si>
    <t>к постановлению администрации Никольского муниципального района</t>
  </si>
  <si>
    <t>От  03.02.2021 года № 51</t>
  </si>
  <si>
    <t>Год проведения работ</t>
  </si>
  <si>
    <t>Общая площадь МКД, кв.м.</t>
  </si>
  <si>
    <t>Количество жителей, зарегистрированных в МКД на дату утверждения краткосрочного плана</t>
  </si>
  <si>
    <t>Количество МКД, дом</t>
  </si>
  <si>
    <t>Стоимость капитального ремонта, руб.</t>
  </si>
  <si>
    <t>I квартал</t>
  </si>
  <si>
    <t>II квартал</t>
  </si>
  <si>
    <t>III квартал</t>
  </si>
  <si>
    <t>IV квартал</t>
  </si>
  <si>
    <t>Всего</t>
  </si>
  <si>
    <t>Приложение № 3</t>
  </si>
  <si>
    <t>района от  03.02.2021 года № 51</t>
  </si>
  <si>
    <t>Реестр многоквартирных домов, расположенных на территории Никольского муниципального района которые подлежат капитальному ремонту в 2022-2024 годах, по видам работ</t>
  </si>
  <si>
    <t>Адрес МКД</t>
  </si>
  <si>
    <t>Стоимость капитального ремонта ВСЕГО</t>
  </si>
  <si>
    <t>Виды работ, установленные частью 1 статьи 166 Жилищного Кодекса Российской Федерации</t>
  </si>
  <si>
    <t>Виды, установленные нормативным правовым актом субъекта Российской Федерации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</si>
  <si>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</si>
  <si>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</si>
  <si>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</si>
  <si>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</si>
  <si>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и утепление фасада</t>
  </si>
  <si>
    <t>ремонт фундамента</t>
  </si>
  <si>
    <t>установка коллективных (общедомовых) ПУ и УУ</t>
  </si>
  <si>
    <t>другие виды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</si>
  <si>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</si>
  <si>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</si>
  <si>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</si>
  <si>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</si>
  <si>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</si>
  <si>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</si>
  <si>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электрической энергии</t>
  </si>
  <si>
    <t>тепловой энергии</t>
  </si>
  <si>
    <t>газа</t>
  </si>
  <si>
    <t>холодной воды</t>
  </si>
  <si>
    <t>горячей воды</t>
  </si>
  <si>
    <t>ед.</t>
  </si>
  <si>
    <t>кв.м.</t>
  </si>
  <si>
    <t>куб.м.</t>
  </si>
  <si>
    <t>0.00</t>
  </si>
  <si>
    <t>к постановлению администрации Никольского муниципального района от 03.02.2021 года № 51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</si>
</sst>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0_р_."/>
  </numFmts>
  <fonts count="18"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8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20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7" fillId="0" borderId="0"/>
  </cellStyleXfs>
  <cellXfs count="91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14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5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0" fillId="0" borderId="3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66" fontId="11" fillId="0" borderId="1" xfId="0" applyNumberFormat="1" applyFont="1" applyBorder="1" applyAlignment="1">
      <alignment wrapText="1"/>
    </xf>
    <xf numFmtId="4" fontId="11" fillId="2" borderId="1" xfId="1" applyNumberFormat="1" applyFont="1" applyFill="1" applyBorder="1" applyAlignment="1">
      <alignment horizontal="right" vertical="center"/>
    </xf>
    <xf numFmtId="0" fontId="12" fillId="0" borderId="0" xfId="1" applyFont="1"/>
    <xf numFmtId="1" fontId="12" fillId="0" borderId="0" xfId="1" applyNumberFormat="1" applyFont="1"/>
    <xf numFmtId="0" fontId="12" fillId="0" borderId="0" xfId="1" applyFont="1" applyAlignment="1">
      <alignment horizontal="right"/>
    </xf>
    <xf numFmtId="0" fontId="13" fillId="0" borderId="0" xfId="1" applyFont="1" applyAlignment="1"/>
    <xf numFmtId="0" fontId="1" fillId="0" borderId="0" xfId="0" applyFont="1" applyBorder="1" applyAlignment="1">
      <alignment horizontal="left" wrapText="1"/>
    </xf>
    <xf numFmtId="0" fontId="14" fillId="0" borderId="0" xfId="1" applyFont="1" applyAlignment="1"/>
    <xf numFmtId="0" fontId="15" fillId="0" borderId="0" xfId="1" applyFont="1" applyBorder="1" applyAlignment="1">
      <alignment vertical="center"/>
    </xf>
    <xf numFmtId="0" fontId="15" fillId="0" borderId="0" xfId="1" applyFont="1" applyBorder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15" fillId="0" borderId="3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1" fontId="16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1" fontId="7" fillId="0" borderId="1" xfId="1" applyNumberFormat="1" applyFont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left"/>
    </xf>
    <xf numFmtId="4" fontId="9" fillId="0" borderId="1" xfId="1" applyNumberFormat="1" applyFont="1" applyBorder="1" applyAlignment="1">
      <alignment horizontal="center" vertical="center"/>
    </xf>
    <xf numFmtId="1" fontId="9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4" fontId="9" fillId="0" borderId="1" xfId="1" applyNumberFormat="1" applyFont="1" applyBorder="1" applyAlignment="1">
      <alignment horizontal="right" vertical="center"/>
    </xf>
    <xf numFmtId="0" fontId="13" fillId="0" borderId="1" xfId="1" applyFont="1" applyBorder="1" applyAlignment="1">
      <alignment horizontal="center" vertical="center"/>
    </xf>
    <xf numFmtId="4" fontId="9" fillId="0" borderId="1" xfId="1" applyNumberFormat="1" applyFont="1" applyBorder="1"/>
    <xf numFmtId="0" fontId="10" fillId="0" borderId="0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5" fillId="0" borderId="0" xfId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workbookViewId="0"/>
  </sheetViews>
  <sheetFormatPr defaultRowHeight="14.4"/>
  <sheetData>
    <row r="1" spans="1:19" ht="15.6">
      <c r="M1" s="1" t="s">
        <v>0</v>
      </c>
      <c r="N1" s="1"/>
      <c r="O1" s="1"/>
      <c r="P1" s="1"/>
      <c r="Q1" s="1"/>
      <c r="R1" s="1"/>
      <c r="S1" s="1"/>
    </row>
    <row r="2" spans="1:19" ht="171.6">
      <c r="M2" s="2" t="s">
        <v>1</v>
      </c>
      <c r="N2" s="2"/>
      <c r="O2" s="2"/>
      <c r="P2" s="2"/>
      <c r="Q2" s="2"/>
      <c r="R2" s="2"/>
      <c r="S2" s="2"/>
    </row>
    <row r="3" spans="1:19">
      <c r="M3" s="3" t="s">
        <v>2</v>
      </c>
      <c r="N3" s="3"/>
      <c r="O3" s="3"/>
      <c r="P3" s="3"/>
      <c r="Q3" s="3"/>
      <c r="R3" s="3"/>
      <c r="S3" s="3"/>
    </row>
    <row r="4" spans="1:19" ht="15.6">
      <c r="A4" s="4"/>
      <c r="B4" s="5"/>
      <c r="C4" s="6"/>
      <c r="D4" s="6"/>
      <c r="E4" s="5"/>
      <c r="F4" s="6"/>
      <c r="G4" s="6"/>
      <c r="H4" s="7"/>
      <c r="I4" s="7"/>
      <c r="J4" s="7"/>
      <c r="K4" s="7"/>
      <c r="L4" s="6"/>
      <c r="M4" s="5"/>
      <c r="N4" s="8"/>
      <c r="O4" s="9"/>
      <c r="P4" s="9"/>
      <c r="Q4" s="9"/>
      <c r="R4" s="10"/>
      <c r="S4" s="9"/>
    </row>
    <row r="5" spans="1:19" ht="409.6">
      <c r="A5" s="11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>
      <c r="A6" s="4"/>
      <c r="B6" s="5"/>
      <c r="C6" s="6"/>
      <c r="D6" s="6"/>
      <c r="E6" s="5"/>
      <c r="F6" s="6"/>
      <c r="G6" s="6"/>
      <c r="H6" s="7"/>
      <c r="I6" s="7"/>
      <c r="J6" s="7"/>
      <c r="K6" s="7"/>
      <c r="L6" s="6"/>
      <c r="M6" s="5"/>
      <c r="N6" s="5"/>
      <c r="O6" s="5"/>
      <c r="P6" s="6"/>
      <c r="Q6" s="6"/>
      <c r="R6" s="12"/>
      <c r="S6" s="5"/>
    </row>
    <row r="7" spans="1:19" ht="93.6">
      <c r="A7" s="13" t="s">
        <v>4</v>
      </c>
      <c r="B7" s="14" t="s">
        <v>5</v>
      </c>
      <c r="C7" s="15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15" t="s">
        <v>11</v>
      </c>
      <c r="I7" s="16" t="s">
        <v>12</v>
      </c>
      <c r="J7" s="16"/>
      <c r="K7" s="17" t="s">
        <v>13</v>
      </c>
      <c r="L7" s="14" t="s">
        <v>14</v>
      </c>
      <c r="M7" s="14"/>
      <c r="N7" s="14"/>
      <c r="O7" s="14"/>
      <c r="P7" s="14"/>
      <c r="Q7" s="15" t="s">
        <v>15</v>
      </c>
      <c r="R7" s="18" t="s">
        <v>16</v>
      </c>
      <c r="S7" s="15" t="s">
        <v>17</v>
      </c>
    </row>
    <row r="8" spans="1:19" ht="114.6">
      <c r="A8" s="13"/>
      <c r="B8" s="14"/>
      <c r="C8" s="15"/>
      <c r="D8" s="15"/>
      <c r="E8" s="15"/>
      <c r="F8" s="15"/>
      <c r="G8" s="15"/>
      <c r="H8" s="15"/>
      <c r="I8" s="17" t="s">
        <v>18</v>
      </c>
      <c r="J8" s="17" t="s">
        <v>19</v>
      </c>
      <c r="K8" s="17"/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/>
      <c r="R8" s="18"/>
      <c r="S8" s="15"/>
    </row>
    <row r="9" spans="1:19">
      <c r="A9" s="13"/>
      <c r="B9" s="14"/>
      <c r="C9" s="15"/>
      <c r="D9" s="15"/>
      <c r="E9" s="15"/>
      <c r="F9" s="15"/>
      <c r="G9" s="15"/>
      <c r="H9" s="16" t="s">
        <v>25</v>
      </c>
      <c r="I9" s="16" t="s">
        <v>25</v>
      </c>
      <c r="J9" s="16" t="s">
        <v>25</v>
      </c>
      <c r="K9" s="17"/>
      <c r="L9" s="15"/>
      <c r="M9" s="14" t="s">
        <v>26</v>
      </c>
      <c r="N9" s="14" t="s">
        <v>26</v>
      </c>
      <c r="O9" s="14" t="s">
        <v>26</v>
      </c>
      <c r="P9" s="14" t="s">
        <v>26</v>
      </c>
      <c r="Q9" s="14" t="s">
        <v>27</v>
      </c>
      <c r="R9" s="13" t="s">
        <v>27</v>
      </c>
      <c r="S9" s="15"/>
    </row>
    <row r="10" spans="1:19">
      <c r="A10" s="19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20">
        <v>12</v>
      </c>
      <c r="M10" s="20">
        <v>13</v>
      </c>
      <c r="N10" s="20">
        <v>14</v>
      </c>
      <c r="O10" s="20">
        <v>15</v>
      </c>
      <c r="P10" s="20">
        <v>16</v>
      </c>
      <c r="Q10" s="20">
        <v>17</v>
      </c>
      <c r="R10" s="19">
        <v>18</v>
      </c>
      <c r="S10" s="20">
        <v>19</v>
      </c>
    </row>
    <row r="11" spans="1:19" ht="61.2">
      <c r="A11" s="20">
        <v>1</v>
      </c>
      <c r="B11" s="21" t="s">
        <v>28</v>
      </c>
      <c r="C11" s="22">
        <v>1986</v>
      </c>
      <c r="D11" s="22" t="s">
        <v>29</v>
      </c>
      <c r="E11" s="22" t="s">
        <v>30</v>
      </c>
      <c r="F11" s="22">
        <v>2</v>
      </c>
      <c r="G11" s="22">
        <v>3</v>
      </c>
      <c r="H11" s="23">
        <v>935.9</v>
      </c>
      <c r="I11" s="23">
        <f t="shared" ref="I11:I18" si="0">H11-J11</f>
        <v>401.5</v>
      </c>
      <c r="J11" s="23">
        <v>534.4</v>
      </c>
      <c r="K11" s="20">
        <v>48</v>
      </c>
      <c r="L11" s="24">
        <f>'Приложение 3'!C12</f>
        <v>4436097.5516999997</v>
      </c>
      <c r="M11" s="25"/>
      <c r="N11" s="25"/>
      <c r="O11" s="25"/>
      <c r="P11" s="24">
        <f t="shared" ref="P11:P17" si="1">L11</f>
        <v>4436097.5516999997</v>
      </c>
      <c r="Q11" s="25">
        <f>P11/'Приложение 3'!L12</f>
        <v>6407.4899999999989</v>
      </c>
      <c r="R11" s="26">
        <v>6407.49</v>
      </c>
      <c r="S11" s="27">
        <v>44926</v>
      </c>
    </row>
    <row r="12" spans="1:19" ht="61.2">
      <c r="A12" s="20">
        <v>2</v>
      </c>
      <c r="B12" s="21" t="s">
        <v>31</v>
      </c>
      <c r="C12" s="28">
        <v>1983</v>
      </c>
      <c r="D12" s="22" t="s">
        <v>29</v>
      </c>
      <c r="E12" s="28" t="s">
        <v>30</v>
      </c>
      <c r="F12" s="28">
        <v>2</v>
      </c>
      <c r="G12" s="28">
        <v>3</v>
      </c>
      <c r="H12" s="29">
        <v>928.3</v>
      </c>
      <c r="I12" s="29">
        <f t="shared" si="0"/>
        <v>397.29999999999995</v>
      </c>
      <c r="J12" s="29">
        <v>531</v>
      </c>
      <c r="K12" s="30">
        <v>65</v>
      </c>
      <c r="L12" s="31">
        <f>'Приложение 3'!C13</f>
        <v>4517280.45</v>
      </c>
      <c r="M12" s="32"/>
      <c r="N12" s="32"/>
      <c r="O12" s="32"/>
      <c r="P12" s="24">
        <f t="shared" si="1"/>
        <v>4517280.45</v>
      </c>
      <c r="Q12" s="25">
        <f t="shared" ref="Q12:Q17" si="2">R12</f>
        <v>6407.49</v>
      </c>
      <c r="R12" s="26">
        <v>6407.49</v>
      </c>
      <c r="S12" s="33">
        <v>44926</v>
      </c>
    </row>
    <row r="13" spans="1:19" ht="61.2">
      <c r="A13" s="20">
        <v>3</v>
      </c>
      <c r="B13" s="21" t="s">
        <v>32</v>
      </c>
      <c r="C13" s="28">
        <v>1978</v>
      </c>
      <c r="D13" s="22" t="s">
        <v>29</v>
      </c>
      <c r="E13" s="28" t="s">
        <v>30</v>
      </c>
      <c r="F13" s="28">
        <v>2</v>
      </c>
      <c r="G13" s="28">
        <v>2</v>
      </c>
      <c r="H13" s="29">
        <v>776.2</v>
      </c>
      <c r="I13" s="29">
        <f t="shared" si="0"/>
        <v>62.5</v>
      </c>
      <c r="J13" s="29">
        <v>713.7</v>
      </c>
      <c r="K13" s="30">
        <v>24</v>
      </c>
      <c r="L13" s="31">
        <f>'Приложение 3'!C16</f>
        <v>3230656.4579999996</v>
      </c>
      <c r="M13" s="32"/>
      <c r="N13" s="32"/>
      <c r="O13" s="32"/>
      <c r="P13" s="24">
        <f t="shared" si="1"/>
        <v>3230656.4579999996</v>
      </c>
      <c r="Q13" s="25">
        <f t="shared" si="2"/>
        <v>6407.49</v>
      </c>
      <c r="R13" s="26">
        <v>6407.49</v>
      </c>
      <c r="S13" s="33">
        <v>45291</v>
      </c>
    </row>
    <row r="14" spans="1:19" ht="61.2">
      <c r="A14" s="20">
        <v>4</v>
      </c>
      <c r="B14" s="21" t="s">
        <v>33</v>
      </c>
      <c r="C14" s="28">
        <v>1978</v>
      </c>
      <c r="D14" s="22" t="s">
        <v>29</v>
      </c>
      <c r="E14" s="28" t="s">
        <v>30</v>
      </c>
      <c r="F14" s="28">
        <v>2</v>
      </c>
      <c r="G14" s="28">
        <v>2</v>
      </c>
      <c r="H14" s="29">
        <v>707</v>
      </c>
      <c r="I14" s="29">
        <f t="shared" si="0"/>
        <v>79</v>
      </c>
      <c r="J14" s="29">
        <v>628</v>
      </c>
      <c r="K14" s="30">
        <v>23</v>
      </c>
      <c r="L14" s="31">
        <f>'Приложение 3'!C17</f>
        <v>3377772.4283999996</v>
      </c>
      <c r="M14" s="32"/>
      <c r="N14" s="32"/>
      <c r="O14" s="32"/>
      <c r="P14" s="24">
        <f t="shared" si="1"/>
        <v>3377772.4283999996</v>
      </c>
      <c r="Q14" s="25">
        <f t="shared" si="2"/>
        <v>6407.49</v>
      </c>
      <c r="R14" s="26">
        <v>6407.49</v>
      </c>
      <c r="S14" s="33">
        <v>45291</v>
      </c>
    </row>
    <row r="15" spans="1:19" ht="61.2">
      <c r="A15" s="20">
        <v>5</v>
      </c>
      <c r="B15" s="21" t="s">
        <v>34</v>
      </c>
      <c r="C15" s="28">
        <v>1973</v>
      </c>
      <c r="D15" s="28" t="s">
        <v>35</v>
      </c>
      <c r="E15" s="28" t="s">
        <v>30</v>
      </c>
      <c r="F15" s="28">
        <v>2</v>
      </c>
      <c r="G15" s="28">
        <v>2</v>
      </c>
      <c r="H15" s="29">
        <v>498.4</v>
      </c>
      <c r="I15" s="29">
        <f t="shared" si="0"/>
        <v>51.399999999999977</v>
      </c>
      <c r="J15" s="29">
        <v>447</v>
      </c>
      <c r="K15" s="30">
        <v>29</v>
      </c>
      <c r="L15" s="31">
        <f>'Приложение 3'!C18</f>
        <v>2040144.8159999999</v>
      </c>
      <c r="M15" s="32"/>
      <c r="N15" s="32"/>
      <c r="O15" s="32"/>
      <c r="P15" s="24">
        <f t="shared" si="1"/>
        <v>2040144.8159999999</v>
      </c>
      <c r="Q15" s="25">
        <f t="shared" si="2"/>
        <v>6407.49</v>
      </c>
      <c r="R15" s="26">
        <v>6407.49</v>
      </c>
      <c r="S15" s="33">
        <v>45291</v>
      </c>
    </row>
    <row r="16" spans="1:19" ht="51">
      <c r="A16" s="34">
        <v>6</v>
      </c>
      <c r="B16" s="21" t="s">
        <v>36</v>
      </c>
      <c r="C16" s="28">
        <v>1973</v>
      </c>
      <c r="D16" s="28" t="s">
        <v>35</v>
      </c>
      <c r="E16" s="28" t="s">
        <v>30</v>
      </c>
      <c r="F16" s="28">
        <v>2</v>
      </c>
      <c r="G16" s="28">
        <v>3</v>
      </c>
      <c r="H16" s="29">
        <v>570.9</v>
      </c>
      <c r="I16" s="29">
        <f t="shared" si="0"/>
        <v>63.799999999999955</v>
      </c>
      <c r="J16" s="29">
        <v>507.1</v>
      </c>
      <c r="K16" s="30">
        <v>23</v>
      </c>
      <c r="L16" s="31">
        <f>'Приложение 3'!C21</f>
        <v>2145868.4009999996</v>
      </c>
      <c r="M16" s="35"/>
      <c r="N16" s="35"/>
      <c r="O16" s="35"/>
      <c r="P16" s="24">
        <f t="shared" si="1"/>
        <v>2145868.4009999996</v>
      </c>
      <c r="Q16" s="25">
        <f t="shared" si="2"/>
        <v>6407.49</v>
      </c>
      <c r="R16" s="26">
        <v>6407.49</v>
      </c>
      <c r="S16" s="33">
        <v>45657</v>
      </c>
    </row>
    <row r="17" spans="1:19" ht="51">
      <c r="A17" s="34">
        <v>7</v>
      </c>
      <c r="B17" s="21" t="s">
        <v>37</v>
      </c>
      <c r="C17" s="28">
        <v>1988</v>
      </c>
      <c r="D17" s="22" t="s">
        <v>29</v>
      </c>
      <c r="E17" s="28" t="s">
        <v>30</v>
      </c>
      <c r="F17" s="28">
        <v>3</v>
      </c>
      <c r="G17" s="28">
        <v>3</v>
      </c>
      <c r="H17" s="29">
        <v>2404</v>
      </c>
      <c r="I17" s="29">
        <f t="shared" si="0"/>
        <v>111.69999999999982</v>
      </c>
      <c r="J17" s="29">
        <v>2292.3000000000002</v>
      </c>
      <c r="K17" s="30">
        <v>68</v>
      </c>
      <c r="L17" s="31">
        <f>'Приложение 3'!C22</f>
        <v>5082933.6672</v>
      </c>
      <c r="M17" s="32"/>
      <c r="N17" s="32"/>
      <c r="O17" s="32"/>
      <c r="P17" s="24">
        <f t="shared" si="1"/>
        <v>5082933.6672</v>
      </c>
      <c r="Q17" s="25">
        <f t="shared" si="2"/>
        <v>6407.49</v>
      </c>
      <c r="R17" s="26">
        <v>6407.49</v>
      </c>
      <c r="S17" s="33">
        <v>45657</v>
      </c>
    </row>
    <row r="18" spans="1:19">
      <c r="A18" s="36" t="s">
        <v>38</v>
      </c>
      <c r="B18" s="36"/>
      <c r="C18" s="37"/>
      <c r="D18" s="37"/>
      <c r="E18" s="38"/>
      <c r="F18" s="37"/>
      <c r="G18" s="37"/>
      <c r="H18" s="39">
        <f>SUM(H11:H17)</f>
        <v>6820.7</v>
      </c>
      <c r="I18" s="40">
        <f t="shared" si="0"/>
        <v>1167.1999999999998</v>
      </c>
      <c r="J18" s="39">
        <f>SUM(J11:J17)</f>
        <v>5653.5</v>
      </c>
      <c r="K18" s="39">
        <f>SUM(K11:K17)</f>
        <v>280</v>
      </c>
      <c r="L18" s="31">
        <f>L11+L12+L13+L14+L15+L16+L17</f>
        <v>24830753.772299998</v>
      </c>
      <c r="M18" s="38"/>
      <c r="N18" s="38"/>
      <c r="O18" s="38"/>
      <c r="P18" s="41">
        <f>SUM(P11:P17)</f>
        <v>24830753.772299998</v>
      </c>
      <c r="Q18" s="32"/>
      <c r="R18" s="41"/>
      <c r="S18" s="38"/>
    </row>
    <row r="19" spans="1:19">
      <c r="C19" s="42"/>
      <c r="D19" s="42"/>
      <c r="E19" s="43"/>
      <c r="F19" s="42"/>
      <c r="G19" s="42"/>
      <c r="L19" s="42"/>
      <c r="M19" s="43"/>
      <c r="N19" s="43"/>
      <c r="O19" s="43"/>
      <c r="P19" s="42"/>
      <c r="Q19" s="42"/>
      <c r="S19" s="43"/>
    </row>
    <row r="20" spans="1:19">
      <c r="C20" s="42"/>
      <c r="D20" s="42"/>
      <c r="E20" s="43"/>
      <c r="F20" s="42"/>
      <c r="G20" s="42"/>
      <c r="H20" s="44"/>
      <c r="I20" s="44"/>
      <c r="J20" s="44"/>
      <c r="K20" s="44"/>
      <c r="L20" s="42"/>
      <c r="M20" s="43"/>
      <c r="N20" s="43"/>
      <c r="O20" s="43"/>
      <c r="P20" s="42"/>
      <c r="Q20" s="42"/>
      <c r="S20" s="43"/>
    </row>
    <row r="21" spans="1:19">
      <c r="C21" s="42"/>
      <c r="D21" s="42"/>
      <c r="E21" s="43"/>
      <c r="F21" s="42"/>
      <c r="G21" s="42"/>
      <c r="H21" s="44"/>
      <c r="I21" s="44"/>
      <c r="J21" s="44"/>
      <c r="K21" s="44"/>
      <c r="L21" s="42"/>
      <c r="M21" s="43"/>
      <c r="N21" s="43"/>
      <c r="O21" s="43"/>
      <c r="P21" s="42"/>
      <c r="Q21" s="42"/>
      <c r="S21" s="43"/>
    </row>
    <row r="22" spans="1:19">
      <c r="C22" s="42"/>
      <c r="D22" s="42"/>
      <c r="E22" s="43"/>
      <c r="F22" s="42"/>
      <c r="G22" s="42"/>
      <c r="H22" s="44"/>
      <c r="I22" s="44"/>
      <c r="J22" s="44"/>
      <c r="K22" s="44"/>
      <c r="L22" s="42"/>
      <c r="M22" s="43"/>
      <c r="N22" s="43"/>
      <c r="O22" s="43"/>
      <c r="P22" s="42"/>
      <c r="Q22" s="42"/>
      <c r="S22" s="43"/>
    </row>
    <row r="23" spans="1:19">
      <c r="C23" s="42"/>
      <c r="D23" s="42"/>
      <c r="E23" s="43"/>
      <c r="F23" s="42"/>
      <c r="G23" s="42"/>
      <c r="H23" s="44"/>
      <c r="I23" s="44"/>
      <c r="J23" s="44"/>
      <c r="K23" s="44"/>
      <c r="L23" s="42"/>
      <c r="M23" s="43"/>
      <c r="N23" s="43"/>
      <c r="O23" s="43"/>
      <c r="P23" s="42"/>
      <c r="Q23" s="42"/>
      <c r="S23" s="43"/>
    </row>
    <row r="24" spans="1:19">
      <c r="C24" s="42"/>
      <c r="D24" s="42"/>
      <c r="E24" s="43"/>
      <c r="F24" s="42"/>
      <c r="G24" s="42"/>
      <c r="H24" s="44"/>
      <c r="I24" s="44"/>
      <c r="J24" s="44"/>
      <c r="K24" s="44"/>
      <c r="L24" s="42"/>
      <c r="M24" s="43"/>
      <c r="N24" s="43"/>
      <c r="O24" s="43"/>
      <c r="P24" s="42"/>
      <c r="Q24" s="42"/>
      <c r="S24" s="43"/>
    </row>
    <row r="25" spans="1:19">
      <c r="C25" s="42"/>
      <c r="D25" s="42"/>
      <c r="E25" s="43"/>
      <c r="F25" s="42"/>
      <c r="G25" s="42"/>
      <c r="H25" s="44"/>
      <c r="I25" s="44"/>
      <c r="J25" s="44"/>
      <c r="K25" s="44"/>
      <c r="L25" s="42"/>
      <c r="M25" s="43"/>
      <c r="N25" s="43"/>
      <c r="O25" s="43"/>
      <c r="P25" s="42"/>
      <c r="Q25" s="42"/>
      <c r="S25" s="43"/>
    </row>
    <row r="26" spans="1:19">
      <c r="C26" s="42"/>
      <c r="D26" s="42"/>
      <c r="E26" s="43"/>
      <c r="F26" s="42"/>
      <c r="G26" s="42"/>
      <c r="H26" s="44"/>
      <c r="I26" s="44"/>
      <c r="J26" s="44"/>
      <c r="K26" s="44"/>
      <c r="L26" s="42"/>
      <c r="M26" s="43"/>
      <c r="N26" s="43"/>
      <c r="O26" s="43"/>
      <c r="P26" s="42"/>
      <c r="Q26" s="42"/>
      <c r="S26" s="43"/>
    </row>
    <row r="27" spans="1:19">
      <c r="C27" s="42"/>
      <c r="D27" s="42"/>
      <c r="E27" s="43"/>
      <c r="F27" s="42"/>
      <c r="G27" s="42"/>
      <c r="H27" s="44"/>
      <c r="I27" s="44"/>
      <c r="J27" s="44"/>
      <c r="K27" s="44"/>
      <c r="L27" s="42"/>
      <c r="M27" s="43"/>
      <c r="N27" s="43"/>
      <c r="O27" s="43"/>
      <c r="P27" s="42"/>
      <c r="Q27" s="42"/>
      <c r="S27" s="4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Normal="100" workbookViewId="0">
      <selection activeCell="I3" sqref="I3"/>
    </sheetView>
  </sheetViews>
  <sheetFormatPr defaultRowHeight="14.4"/>
  <cols>
    <col min="1" max="1" width="4.21875"/>
    <col min="2" max="2" width="10.6640625"/>
    <col min="3" max="3" width="9.5546875"/>
    <col min="4" max="4" width="26.5546875"/>
    <col min="5" max="12" width="11.109375"/>
    <col min="13" max="13" width="13.77734375"/>
    <col min="14" max="14" width="14.21875"/>
    <col min="15" max="1025" width="8.5546875"/>
  </cols>
  <sheetData>
    <row r="1" spans="1:17" ht="15.6">
      <c r="I1" s="45" t="s">
        <v>39</v>
      </c>
      <c r="J1" s="45"/>
      <c r="K1" s="45"/>
      <c r="L1" s="45"/>
      <c r="M1" s="45"/>
      <c r="N1" s="45"/>
    </row>
    <row r="2" spans="1:17" ht="15.75" customHeight="1">
      <c r="I2" s="45" t="s">
        <v>40</v>
      </c>
      <c r="J2" s="46"/>
      <c r="K2" s="46"/>
      <c r="L2" s="46"/>
      <c r="M2" s="46"/>
      <c r="N2" s="46"/>
    </row>
    <row r="3" spans="1:17">
      <c r="I3" s="47" t="s">
        <v>41</v>
      </c>
      <c r="J3" s="47"/>
      <c r="K3" s="47"/>
      <c r="L3" s="47"/>
      <c r="M3" s="47"/>
      <c r="N3" s="47"/>
    </row>
    <row r="4" spans="1:17" ht="36" customHeight="1"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7" ht="12" customHeight="1"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7" s="51" customFormat="1" ht="14.25" customHeight="1">
      <c r="A6" s="88" t="s">
        <v>4</v>
      </c>
      <c r="B6" s="88" t="s">
        <v>42</v>
      </c>
      <c r="C6" s="88" t="s">
        <v>43</v>
      </c>
      <c r="D6" s="88" t="s">
        <v>44</v>
      </c>
      <c r="E6" s="88" t="s">
        <v>45</v>
      </c>
      <c r="F6" s="88"/>
      <c r="G6" s="88"/>
      <c r="H6" s="88"/>
      <c r="I6" s="88"/>
      <c r="J6" s="88" t="s">
        <v>46</v>
      </c>
      <c r="K6" s="88"/>
      <c r="L6" s="88"/>
      <c r="M6" s="88"/>
      <c r="N6" s="88"/>
      <c r="O6" s="50"/>
      <c r="P6" s="50"/>
      <c r="Q6" s="50"/>
    </row>
    <row r="7" spans="1:17" ht="48" customHeight="1">
      <c r="A7" s="88"/>
      <c r="B7" s="88"/>
      <c r="C7" s="88"/>
      <c r="D7" s="88"/>
      <c r="E7" s="49" t="s">
        <v>47</v>
      </c>
      <c r="F7" s="49" t="s">
        <v>48</v>
      </c>
      <c r="G7" s="49" t="s">
        <v>49</v>
      </c>
      <c r="H7" s="49" t="s">
        <v>50</v>
      </c>
      <c r="I7" s="49" t="s">
        <v>51</v>
      </c>
      <c r="J7" s="49" t="s">
        <v>47</v>
      </c>
      <c r="K7" s="49" t="s">
        <v>48</v>
      </c>
      <c r="L7" s="49" t="s">
        <v>49</v>
      </c>
      <c r="M7" s="49" t="s">
        <v>50</v>
      </c>
      <c r="N7" s="49" t="s">
        <v>51</v>
      </c>
      <c r="O7" s="50"/>
      <c r="P7" s="50"/>
      <c r="Q7" s="50"/>
    </row>
    <row r="8" spans="1:17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  <c r="I8" s="52">
        <v>9</v>
      </c>
      <c r="J8" s="52">
        <v>10</v>
      </c>
      <c r="K8" s="52">
        <v>11</v>
      </c>
      <c r="L8" s="52">
        <v>12</v>
      </c>
      <c r="M8" s="52">
        <v>13</v>
      </c>
      <c r="N8" s="52">
        <v>14</v>
      </c>
      <c r="O8" s="53"/>
      <c r="P8" s="53"/>
      <c r="Q8" s="53"/>
    </row>
    <row r="9" spans="1:17">
      <c r="A9" s="54">
        <v>1</v>
      </c>
      <c r="B9" s="54">
        <v>2022</v>
      </c>
      <c r="C9" s="55">
        <f>'Приложение 1'!H11+'Приложение 1'!H12</f>
        <v>1864.1999999999998</v>
      </c>
      <c r="D9" s="54">
        <f>'Приложение 1'!K11+'Приложение 1'!K12</f>
        <v>113</v>
      </c>
      <c r="E9" s="56">
        <v>0</v>
      </c>
      <c r="F9" s="56">
        <v>0</v>
      </c>
      <c r="G9" s="56">
        <v>0</v>
      </c>
      <c r="H9" s="57">
        <v>2</v>
      </c>
      <c r="I9" s="57">
        <v>2</v>
      </c>
      <c r="J9" s="56">
        <v>0</v>
      </c>
      <c r="K9" s="56">
        <v>0</v>
      </c>
      <c r="L9" s="56">
        <v>0</v>
      </c>
      <c r="M9" s="58">
        <f>'Приложение 3'!C14</f>
        <v>8953378.001699999</v>
      </c>
      <c r="N9" s="58">
        <f>M9</f>
        <v>8953378.001699999</v>
      </c>
      <c r="O9" s="53"/>
      <c r="P9" s="53"/>
      <c r="Q9" s="53"/>
    </row>
    <row r="10" spans="1:17">
      <c r="A10" s="54">
        <v>2</v>
      </c>
      <c r="B10" s="54">
        <v>2023</v>
      </c>
      <c r="C10" s="55">
        <f>'Приложение 1'!H13+'Приложение 1'!H14+'Приложение 1'!H15</f>
        <v>1981.6</v>
      </c>
      <c r="D10" s="54">
        <f>'Приложение 1'!K13+'Приложение 1'!K14+'Приложение 1'!K15</f>
        <v>76</v>
      </c>
      <c r="E10" s="56">
        <v>0</v>
      </c>
      <c r="F10" s="56">
        <v>0</v>
      </c>
      <c r="G10" s="56">
        <v>0</v>
      </c>
      <c r="H10" s="57">
        <v>3</v>
      </c>
      <c r="I10" s="57">
        <v>3</v>
      </c>
      <c r="J10" s="56">
        <v>0</v>
      </c>
      <c r="K10" s="56">
        <v>0</v>
      </c>
      <c r="L10" s="56">
        <v>0</v>
      </c>
      <c r="M10" s="59">
        <f>'Приложение 3'!C19</f>
        <v>8648573.7023999989</v>
      </c>
      <c r="N10" s="59">
        <f>M10</f>
        <v>8648573.7023999989</v>
      </c>
      <c r="O10" s="53"/>
      <c r="P10" s="53"/>
      <c r="Q10" s="53"/>
    </row>
    <row r="11" spans="1:17">
      <c r="A11" s="54">
        <v>3</v>
      </c>
      <c r="B11" s="54">
        <v>2024</v>
      </c>
      <c r="C11" s="55">
        <f>'Приложение 1'!H16+'Приложение 1'!H17</f>
        <v>2974.9</v>
      </c>
      <c r="D11" s="54">
        <f>'Приложение 1'!K16+'Приложение 1'!K17</f>
        <v>91</v>
      </c>
      <c r="E11" s="56">
        <v>0</v>
      </c>
      <c r="F11" s="56">
        <v>0</v>
      </c>
      <c r="G11" s="56">
        <v>0</v>
      </c>
      <c r="H11" s="57">
        <v>2</v>
      </c>
      <c r="I11" s="57">
        <v>2</v>
      </c>
      <c r="J11" s="56">
        <v>0</v>
      </c>
      <c r="K11" s="56">
        <v>0</v>
      </c>
      <c r="L11" s="56">
        <v>0</v>
      </c>
      <c r="M11" s="58">
        <f>'Приложение 3'!C23</f>
        <v>7228802.0681999996</v>
      </c>
      <c r="N11" s="58">
        <f>M11</f>
        <v>7228802.0681999996</v>
      </c>
      <c r="O11" s="53"/>
      <c r="P11" s="53"/>
      <c r="Q11" s="53"/>
    </row>
  </sheetData>
  <mergeCells count="7">
    <mergeCell ref="C4:L4"/>
    <mergeCell ref="A6:A7"/>
    <mergeCell ref="B6:B7"/>
    <mergeCell ref="C6:C7"/>
    <mergeCell ref="D6:D7"/>
    <mergeCell ref="E6:I6"/>
    <mergeCell ref="J6:N6"/>
  </mergeCells>
  <pageMargins left="0.51180555555555496" right="0.51180555555555496" top="0.55138888888888904" bottom="0.55138888888888904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Normal="100" workbookViewId="0">
      <selection activeCell="F6" sqref="F6"/>
    </sheetView>
  </sheetViews>
  <sheetFormatPr defaultRowHeight="14.4"/>
  <cols>
    <col min="5" max="5" width="16.88671875" customWidth="1"/>
    <col min="19" max="19" width="10.44140625" customWidth="1"/>
  </cols>
  <sheetData>
    <row r="1" spans="1:25" ht="15.6">
      <c r="A1" s="60"/>
      <c r="B1" s="60"/>
      <c r="C1" s="60"/>
      <c r="D1" s="60"/>
      <c r="E1" s="60"/>
      <c r="F1" s="60"/>
      <c r="G1" s="60"/>
      <c r="H1" s="60"/>
      <c r="I1" s="60"/>
      <c r="J1" s="61"/>
      <c r="K1" s="60"/>
      <c r="L1" s="60"/>
      <c r="M1" s="62"/>
      <c r="N1" s="60"/>
      <c r="O1" s="60"/>
      <c r="P1" s="60"/>
      <c r="Q1" s="60"/>
      <c r="R1" s="60"/>
      <c r="S1" s="1" t="s">
        <v>52</v>
      </c>
      <c r="T1" s="1"/>
      <c r="U1" s="1"/>
      <c r="V1" s="1"/>
      <c r="W1" s="1"/>
      <c r="X1" s="1"/>
      <c r="Y1" s="1"/>
    </row>
    <row r="2" spans="1:25" ht="82.8" customHeight="1">
      <c r="A2" s="60"/>
      <c r="B2" s="60"/>
      <c r="C2" s="60"/>
      <c r="D2" s="60"/>
      <c r="E2" s="60"/>
      <c r="F2" s="60"/>
      <c r="G2" s="60"/>
      <c r="H2" s="60"/>
      <c r="I2" s="60"/>
      <c r="J2" s="61"/>
      <c r="K2" s="60"/>
      <c r="L2" s="60"/>
      <c r="M2" s="62"/>
      <c r="N2" s="60"/>
      <c r="O2" s="60"/>
      <c r="P2" s="60"/>
      <c r="Q2" s="63"/>
      <c r="R2" s="63"/>
      <c r="S2" s="90" t="s">
        <v>82</v>
      </c>
      <c r="T2" s="90"/>
      <c r="U2" s="90"/>
      <c r="V2" s="64"/>
      <c r="W2" s="64"/>
      <c r="X2" s="64"/>
      <c r="Y2" s="64"/>
    </row>
    <row r="3" spans="1:25" ht="25.2" hidden="1">
      <c r="A3" s="60"/>
      <c r="B3" s="60"/>
      <c r="C3" s="60"/>
      <c r="D3" s="60"/>
      <c r="E3" s="60"/>
      <c r="F3" s="60"/>
      <c r="G3" s="60"/>
      <c r="H3" s="60"/>
      <c r="I3" s="60"/>
      <c r="J3" s="61"/>
      <c r="K3" s="60"/>
      <c r="L3" s="60"/>
      <c r="M3" s="62"/>
      <c r="N3" s="60"/>
      <c r="O3" s="60"/>
      <c r="P3" s="60"/>
      <c r="Q3" s="65"/>
      <c r="R3" s="65"/>
      <c r="S3" s="1" t="s">
        <v>53</v>
      </c>
      <c r="T3" s="1"/>
      <c r="U3" s="1"/>
      <c r="V3" s="1"/>
      <c r="W3" s="1"/>
      <c r="X3" s="1"/>
      <c r="Y3" s="1"/>
    </row>
    <row r="4" spans="1:25" ht="114" customHeight="1">
      <c r="A4" s="66"/>
      <c r="B4" s="66"/>
      <c r="C4" s="66"/>
      <c r="D4" s="66"/>
      <c r="E4" s="89" t="s">
        <v>54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67"/>
      <c r="S4" s="67"/>
      <c r="T4" s="67"/>
      <c r="U4" s="66"/>
      <c r="V4" s="66"/>
      <c r="W4" s="66"/>
      <c r="X4" s="66"/>
      <c r="Y4" s="66"/>
    </row>
    <row r="5" spans="1:25" ht="22.8">
      <c r="A5" s="68"/>
      <c r="B5" s="68"/>
      <c r="C5" s="68"/>
      <c r="D5" s="68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S5" s="69"/>
      <c r="T5" s="69"/>
      <c r="U5" s="68"/>
      <c r="V5" s="68"/>
      <c r="W5" s="68"/>
      <c r="X5" s="68"/>
      <c r="Y5" s="68"/>
    </row>
    <row r="6" spans="1:25" ht="184.8">
      <c r="A6" s="70" t="s">
        <v>4</v>
      </c>
      <c r="B6" s="70" t="s">
        <v>55</v>
      </c>
      <c r="C6" s="70" t="s">
        <v>56</v>
      </c>
      <c r="D6" s="70" t="s">
        <v>57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 t="s">
        <v>58</v>
      </c>
      <c r="U6" s="70"/>
      <c r="V6" s="70"/>
      <c r="W6" s="70"/>
      <c r="X6" s="70"/>
      <c r="Y6" s="70"/>
    </row>
    <row r="7" spans="1:25" ht="92.4">
      <c r="A7" s="70"/>
      <c r="B7" s="70"/>
      <c r="C7" s="70"/>
      <c r="D7" s="70" t="s">
        <v>59</v>
      </c>
      <c r="E7" s="70"/>
      <c r="F7" s="70"/>
      <c r="G7" s="70"/>
      <c r="H7" s="70"/>
      <c r="I7" s="70"/>
      <c r="J7" s="70" t="s">
        <v>60</v>
      </c>
      <c r="K7" s="70"/>
      <c r="L7" s="70" t="s">
        <v>61</v>
      </c>
      <c r="M7" s="70"/>
      <c r="N7" s="70" t="s">
        <v>62</v>
      </c>
      <c r="O7" s="70"/>
      <c r="P7" s="70" t="s">
        <v>63</v>
      </c>
      <c r="Q7" s="70"/>
      <c r="R7" s="70" t="s">
        <v>64</v>
      </c>
      <c r="S7" s="70"/>
      <c r="T7" s="70" t="s">
        <v>65</v>
      </c>
      <c r="U7" s="70"/>
      <c r="V7" s="70"/>
      <c r="W7" s="70"/>
      <c r="X7" s="70"/>
      <c r="Y7" s="70" t="s">
        <v>66</v>
      </c>
    </row>
    <row r="8" spans="1:25" ht="52.8">
      <c r="A8" s="70"/>
      <c r="B8" s="70"/>
      <c r="C8" s="70"/>
      <c r="D8" s="70" t="s">
        <v>67</v>
      </c>
      <c r="E8" s="70" t="s">
        <v>68</v>
      </c>
      <c r="F8" s="70" t="s">
        <v>69</v>
      </c>
      <c r="G8" s="70" t="s">
        <v>70</v>
      </c>
      <c r="H8" s="70" t="s">
        <v>71</v>
      </c>
      <c r="I8" s="70" t="s">
        <v>72</v>
      </c>
      <c r="J8" s="70"/>
      <c r="K8" s="70"/>
      <c r="L8" s="70"/>
      <c r="M8" s="70"/>
      <c r="N8" s="70"/>
      <c r="O8" s="70"/>
      <c r="P8" s="70"/>
      <c r="Q8" s="70"/>
      <c r="R8" s="70"/>
      <c r="S8" s="70"/>
      <c r="T8" s="70" t="s">
        <v>73</v>
      </c>
      <c r="U8" s="70" t="s">
        <v>74</v>
      </c>
      <c r="V8" s="70" t="s">
        <v>75</v>
      </c>
      <c r="W8" s="70" t="s">
        <v>76</v>
      </c>
      <c r="X8" s="70" t="s">
        <v>77</v>
      </c>
      <c r="Y8" s="70"/>
    </row>
    <row r="9" spans="1:25">
      <c r="A9" s="70"/>
      <c r="B9" s="70"/>
      <c r="C9" s="70" t="s">
        <v>26</v>
      </c>
      <c r="D9" s="70" t="s">
        <v>26</v>
      </c>
      <c r="E9" s="70" t="s">
        <v>26</v>
      </c>
      <c r="F9" s="70" t="s">
        <v>26</v>
      </c>
      <c r="G9" s="70" t="s">
        <v>26</v>
      </c>
      <c r="H9" s="70" t="s">
        <v>26</v>
      </c>
      <c r="I9" s="70" t="s">
        <v>26</v>
      </c>
      <c r="J9" s="71" t="s">
        <v>78</v>
      </c>
      <c r="K9" s="70" t="s">
        <v>26</v>
      </c>
      <c r="L9" s="70" t="s">
        <v>79</v>
      </c>
      <c r="M9" s="70" t="s">
        <v>26</v>
      </c>
      <c r="N9" s="70" t="s">
        <v>79</v>
      </c>
      <c r="O9" s="70" t="s">
        <v>26</v>
      </c>
      <c r="P9" s="70" t="s">
        <v>79</v>
      </c>
      <c r="Q9" s="70" t="s">
        <v>26</v>
      </c>
      <c r="R9" s="70" t="s">
        <v>80</v>
      </c>
      <c r="S9" s="70" t="s">
        <v>26</v>
      </c>
      <c r="T9" s="70" t="s">
        <v>26</v>
      </c>
      <c r="U9" s="70" t="s">
        <v>26</v>
      </c>
      <c r="V9" s="70" t="s">
        <v>26</v>
      </c>
      <c r="W9" s="70" t="s">
        <v>26</v>
      </c>
      <c r="X9" s="70" t="s">
        <v>26</v>
      </c>
      <c r="Y9" s="70" t="s">
        <v>26</v>
      </c>
    </row>
    <row r="10" spans="1:25">
      <c r="A10" s="72">
        <v>1</v>
      </c>
      <c r="B10" s="72">
        <v>2</v>
      </c>
      <c r="C10" s="72">
        <v>3</v>
      </c>
      <c r="D10" s="72">
        <v>4</v>
      </c>
      <c r="E10" s="72">
        <v>5</v>
      </c>
      <c r="F10" s="72">
        <v>6</v>
      </c>
      <c r="G10" s="72">
        <v>7</v>
      </c>
      <c r="H10" s="72">
        <v>8</v>
      </c>
      <c r="I10" s="72">
        <v>9</v>
      </c>
      <c r="J10" s="73">
        <v>10</v>
      </c>
      <c r="K10" s="72">
        <v>11</v>
      </c>
      <c r="L10" s="72">
        <v>12</v>
      </c>
      <c r="M10" s="72">
        <v>13</v>
      </c>
      <c r="N10" s="72">
        <v>14</v>
      </c>
      <c r="O10" s="72">
        <v>15</v>
      </c>
      <c r="P10" s="72">
        <v>16</v>
      </c>
      <c r="Q10" s="72">
        <v>17</v>
      </c>
      <c r="R10" s="72">
        <v>18</v>
      </c>
      <c r="S10" s="72">
        <v>19</v>
      </c>
      <c r="T10" s="72">
        <v>20</v>
      </c>
      <c r="U10" s="72">
        <v>21</v>
      </c>
      <c r="V10" s="72">
        <v>22</v>
      </c>
      <c r="W10" s="72">
        <v>23</v>
      </c>
      <c r="X10" s="72">
        <v>24</v>
      </c>
      <c r="Y10" s="72">
        <v>25</v>
      </c>
    </row>
    <row r="11" spans="1:25" ht="25.2">
      <c r="A11" s="74">
        <v>2022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</row>
    <row r="12" spans="1:25" ht="61.2">
      <c r="A12" s="72">
        <v>1</v>
      </c>
      <c r="B12" s="21" t="s">
        <v>28</v>
      </c>
      <c r="C12" s="75">
        <f>M12</f>
        <v>4436097.5516999997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3">
        <v>0</v>
      </c>
      <c r="K12" s="75">
        <v>0</v>
      </c>
      <c r="L12" s="76">
        <v>692.33</v>
      </c>
      <c r="M12" s="75">
        <f>L12*'Приложение 1'!R11</f>
        <v>4436097.5516999997</v>
      </c>
      <c r="N12" s="76">
        <v>0</v>
      </c>
      <c r="O12" s="75">
        <v>0</v>
      </c>
      <c r="P12" s="76">
        <v>0</v>
      </c>
      <c r="Q12" s="75">
        <v>0</v>
      </c>
      <c r="R12" s="76">
        <v>0</v>
      </c>
      <c r="S12" s="75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</row>
    <row r="13" spans="1:25" ht="61.2">
      <c r="A13" s="72">
        <v>2</v>
      </c>
      <c r="B13" s="21" t="s">
        <v>31</v>
      </c>
      <c r="C13" s="75">
        <f>M13</f>
        <v>4517280.45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3">
        <v>0</v>
      </c>
      <c r="K13" s="75">
        <v>0</v>
      </c>
      <c r="L13" s="77">
        <v>705</v>
      </c>
      <c r="M13" s="77">
        <f>L13*'Приложение 1'!R12</f>
        <v>4517280.45</v>
      </c>
      <c r="N13" s="76">
        <v>0</v>
      </c>
      <c r="O13" s="75">
        <v>0</v>
      </c>
      <c r="P13" s="76">
        <v>0</v>
      </c>
      <c r="Q13" s="75">
        <v>0</v>
      </c>
      <c r="R13" s="76">
        <v>0</v>
      </c>
      <c r="S13" s="75">
        <f>R13*22923.58</f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</row>
    <row r="14" spans="1:25">
      <c r="A14" s="78" t="s">
        <v>38</v>
      </c>
      <c r="B14" s="78"/>
      <c r="C14" s="79">
        <f>M14</f>
        <v>8953378.001699999</v>
      </c>
      <c r="D14" s="79">
        <f t="shared" ref="D14:K14" si="0">SUM(D12:D13)</f>
        <v>0</v>
      </c>
      <c r="E14" s="79">
        <f t="shared" si="0"/>
        <v>0</v>
      </c>
      <c r="F14" s="79">
        <f t="shared" si="0"/>
        <v>0</v>
      </c>
      <c r="G14" s="79">
        <f t="shared" si="0"/>
        <v>0</v>
      </c>
      <c r="H14" s="79">
        <f t="shared" si="0"/>
        <v>0</v>
      </c>
      <c r="I14" s="79">
        <f t="shared" si="0"/>
        <v>0</v>
      </c>
      <c r="J14" s="80">
        <f t="shared" si="0"/>
        <v>0</v>
      </c>
      <c r="K14" s="79">
        <f t="shared" si="0"/>
        <v>0</v>
      </c>
      <c r="L14" s="79">
        <f>L12+L13</f>
        <v>1397.33</v>
      </c>
      <c r="M14" s="79">
        <f>M12+M13</f>
        <v>8953378.001699999</v>
      </c>
      <c r="N14" s="79">
        <f>SUM(N12:N13)</f>
        <v>0</v>
      </c>
      <c r="O14" s="79">
        <f>SUM(O12:O13)</f>
        <v>0</v>
      </c>
      <c r="P14" s="79">
        <f>SUM(P12:P13)</f>
        <v>0</v>
      </c>
      <c r="Q14" s="79">
        <f>SUM(Q12:Q13)</f>
        <v>0</v>
      </c>
      <c r="R14" s="79">
        <f>SUM(R12:R13)</f>
        <v>0</v>
      </c>
      <c r="S14" s="75">
        <v>0</v>
      </c>
      <c r="T14" s="79">
        <f t="shared" ref="T14:Y14" si="1">SUM(T12:T13)</f>
        <v>0</v>
      </c>
      <c r="U14" s="79">
        <f t="shared" si="1"/>
        <v>0</v>
      </c>
      <c r="V14" s="79">
        <f t="shared" si="1"/>
        <v>0</v>
      </c>
      <c r="W14" s="79">
        <f t="shared" si="1"/>
        <v>0</v>
      </c>
      <c r="X14" s="79">
        <f t="shared" si="1"/>
        <v>0</v>
      </c>
      <c r="Y14" s="79">
        <f t="shared" si="1"/>
        <v>0</v>
      </c>
    </row>
    <row r="15" spans="1:25" ht="25.2">
      <c r="A15" s="81">
        <v>2023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</row>
    <row r="16" spans="1:25" ht="61.2">
      <c r="A16" s="82">
        <v>3</v>
      </c>
      <c r="B16" s="21" t="s">
        <v>32</v>
      </c>
      <c r="C16" s="75">
        <f>M16</f>
        <v>3230656.4579999996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3">
        <v>0</v>
      </c>
      <c r="K16" s="75">
        <v>0</v>
      </c>
      <c r="L16" s="76">
        <v>504.2</v>
      </c>
      <c r="M16" s="83">
        <f>L16*'Приложение 1'!R13</f>
        <v>3230656.4579999996</v>
      </c>
      <c r="N16" s="76">
        <v>0</v>
      </c>
      <c r="O16" s="75">
        <v>0</v>
      </c>
      <c r="P16" s="76">
        <v>0</v>
      </c>
      <c r="Q16" s="75">
        <v>0</v>
      </c>
      <c r="R16" s="76">
        <v>0</v>
      </c>
      <c r="S16" s="75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</row>
    <row r="17" spans="1:25" ht="61.2">
      <c r="A17" s="82">
        <v>4</v>
      </c>
      <c r="B17" s="21" t="s">
        <v>33</v>
      </c>
      <c r="C17" s="75">
        <f>M17</f>
        <v>3377772.4283999996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3">
        <v>0</v>
      </c>
      <c r="K17" s="75">
        <v>0</v>
      </c>
      <c r="L17" s="76">
        <v>527.16</v>
      </c>
      <c r="M17" s="83">
        <f>L17*'Приложение 1'!R14</f>
        <v>3377772.4283999996</v>
      </c>
      <c r="N17" s="76">
        <v>0</v>
      </c>
      <c r="O17" s="75">
        <v>0</v>
      </c>
      <c r="P17" s="76">
        <v>0</v>
      </c>
      <c r="Q17" s="75">
        <v>0</v>
      </c>
      <c r="R17" s="76">
        <v>0</v>
      </c>
      <c r="S17" s="75">
        <v>0</v>
      </c>
      <c r="T17" s="31"/>
      <c r="U17" s="31"/>
      <c r="V17" s="31"/>
      <c r="W17" s="31"/>
      <c r="X17" s="31"/>
      <c r="Y17" s="31"/>
    </row>
    <row r="18" spans="1:25" ht="61.2">
      <c r="A18" s="82">
        <v>5</v>
      </c>
      <c r="B18" s="21" t="s">
        <v>34</v>
      </c>
      <c r="C18" s="75">
        <f>M18</f>
        <v>2040144.8159999999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3">
        <v>0</v>
      </c>
      <c r="K18" s="75">
        <v>0</v>
      </c>
      <c r="L18" s="76">
        <v>318.39999999999998</v>
      </c>
      <c r="M18" s="83">
        <f>L18*'Приложение 1'!R15</f>
        <v>2040144.8159999999</v>
      </c>
      <c r="N18" s="76">
        <v>0</v>
      </c>
      <c r="O18" s="75">
        <v>0</v>
      </c>
      <c r="P18" s="76">
        <v>0</v>
      </c>
      <c r="Q18" s="75">
        <v>0</v>
      </c>
      <c r="R18" s="76">
        <v>0</v>
      </c>
      <c r="S18" s="75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</row>
    <row r="19" spans="1:25">
      <c r="A19" s="78" t="s">
        <v>38</v>
      </c>
      <c r="B19" s="78"/>
      <c r="C19" s="79">
        <f>M19</f>
        <v>8648573.7023999989</v>
      </c>
      <c r="D19" s="79">
        <f t="shared" ref="D19:K19" si="2">SUM(D16:D18)</f>
        <v>0</v>
      </c>
      <c r="E19" s="79">
        <f t="shared" si="2"/>
        <v>0</v>
      </c>
      <c r="F19" s="79">
        <f t="shared" si="2"/>
        <v>0</v>
      </c>
      <c r="G19" s="79">
        <f t="shared" si="2"/>
        <v>0</v>
      </c>
      <c r="H19" s="79">
        <f t="shared" si="2"/>
        <v>0</v>
      </c>
      <c r="I19" s="79">
        <f t="shared" si="2"/>
        <v>0</v>
      </c>
      <c r="J19" s="79">
        <f t="shared" si="2"/>
        <v>0</v>
      </c>
      <c r="K19" s="79">
        <f t="shared" si="2"/>
        <v>0</v>
      </c>
      <c r="L19" s="79">
        <f>L16+L17+L18</f>
        <v>1349.7599999999998</v>
      </c>
      <c r="M19" s="79">
        <f>M16+M17+M18</f>
        <v>8648573.7023999989</v>
      </c>
      <c r="N19" s="79">
        <f t="shared" ref="N19:Y19" si="3">SUM(N16:N18)</f>
        <v>0</v>
      </c>
      <c r="O19" s="79">
        <f t="shared" si="3"/>
        <v>0</v>
      </c>
      <c r="P19" s="79">
        <f t="shared" si="3"/>
        <v>0</v>
      </c>
      <c r="Q19" s="79">
        <f t="shared" si="3"/>
        <v>0</v>
      </c>
      <c r="R19" s="79">
        <f t="shared" si="3"/>
        <v>0</v>
      </c>
      <c r="S19" s="79">
        <f t="shared" si="3"/>
        <v>0</v>
      </c>
      <c r="T19" s="84">
        <f t="shared" si="3"/>
        <v>0</v>
      </c>
      <c r="U19" s="84">
        <f t="shared" si="3"/>
        <v>0</v>
      </c>
      <c r="V19" s="84">
        <f t="shared" si="3"/>
        <v>0</v>
      </c>
      <c r="W19" s="84">
        <f t="shared" si="3"/>
        <v>0</v>
      </c>
      <c r="X19" s="84">
        <f t="shared" si="3"/>
        <v>0</v>
      </c>
      <c r="Y19" s="84">
        <f t="shared" si="3"/>
        <v>0</v>
      </c>
    </row>
    <row r="20" spans="1:25" ht="25.2">
      <c r="A20" s="85">
        <v>2024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</row>
    <row r="21" spans="1:25" ht="51">
      <c r="A21" s="82">
        <v>6</v>
      </c>
      <c r="B21" s="21" t="s">
        <v>36</v>
      </c>
      <c r="C21" s="75">
        <f>M21</f>
        <v>2145868.4009999996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3">
        <v>0</v>
      </c>
      <c r="K21" s="75">
        <v>0</v>
      </c>
      <c r="L21" s="76">
        <v>334.9</v>
      </c>
      <c r="M21" s="83">
        <f>L21*'Приложение 1'!R16</f>
        <v>2145868.4009999996</v>
      </c>
      <c r="N21" s="76">
        <v>0</v>
      </c>
      <c r="O21" s="75">
        <v>0</v>
      </c>
      <c r="P21" s="76">
        <v>0</v>
      </c>
      <c r="Q21" s="75">
        <v>0</v>
      </c>
      <c r="R21" s="76">
        <v>0</v>
      </c>
      <c r="S21" s="75">
        <v>0</v>
      </c>
      <c r="T21" s="31">
        <v>0</v>
      </c>
      <c r="U21" s="31">
        <v>0</v>
      </c>
      <c r="V21" s="31" t="s">
        <v>81</v>
      </c>
      <c r="W21" s="31">
        <v>0</v>
      </c>
      <c r="X21" s="31">
        <v>0</v>
      </c>
      <c r="Y21" s="31">
        <v>0</v>
      </c>
    </row>
    <row r="22" spans="1:25" ht="51">
      <c r="A22" s="82">
        <v>7</v>
      </c>
      <c r="B22" s="21" t="s">
        <v>37</v>
      </c>
      <c r="C22" s="75">
        <f>M22</f>
        <v>5082933.6672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3">
        <v>0</v>
      </c>
      <c r="K22" s="75">
        <v>0</v>
      </c>
      <c r="L22" s="76">
        <v>793.28</v>
      </c>
      <c r="M22" s="83">
        <f>L22*'Приложение 1'!R17</f>
        <v>5082933.6672</v>
      </c>
      <c r="N22" s="76">
        <v>0</v>
      </c>
      <c r="O22" s="75">
        <v>0</v>
      </c>
      <c r="P22" s="76">
        <v>0</v>
      </c>
      <c r="Q22" s="75" t="s">
        <v>81</v>
      </c>
      <c r="R22" s="76">
        <v>0</v>
      </c>
      <c r="S22" s="75">
        <v>0</v>
      </c>
      <c r="T22" s="31">
        <v>0</v>
      </c>
      <c r="U22" s="31">
        <v>0</v>
      </c>
      <c r="V22" s="31" t="s">
        <v>81</v>
      </c>
      <c r="W22" s="31">
        <v>0</v>
      </c>
      <c r="X22" s="31">
        <v>0</v>
      </c>
      <c r="Y22" s="31">
        <v>0</v>
      </c>
    </row>
    <row r="23" spans="1:25">
      <c r="A23" s="78" t="s">
        <v>38</v>
      </c>
      <c r="B23" s="78"/>
      <c r="C23" s="79">
        <f>M23</f>
        <v>7228802.0681999996</v>
      </c>
      <c r="D23" s="79">
        <f t="shared" ref="D23:K23" si="4">SUM(D21:D22)</f>
        <v>0</v>
      </c>
      <c r="E23" s="79">
        <f t="shared" si="4"/>
        <v>0</v>
      </c>
      <c r="F23" s="79">
        <f t="shared" si="4"/>
        <v>0</v>
      </c>
      <c r="G23" s="79">
        <f t="shared" si="4"/>
        <v>0</v>
      </c>
      <c r="H23" s="79">
        <f t="shared" si="4"/>
        <v>0</v>
      </c>
      <c r="I23" s="79">
        <f t="shared" si="4"/>
        <v>0</v>
      </c>
      <c r="J23" s="79">
        <f t="shared" si="4"/>
        <v>0</v>
      </c>
      <c r="K23" s="79">
        <f t="shared" si="4"/>
        <v>0</v>
      </c>
      <c r="L23" s="79">
        <f>L21+L22</f>
        <v>1128.1799999999998</v>
      </c>
      <c r="M23" s="79">
        <f>M21+M22</f>
        <v>7228802.0681999996</v>
      </c>
      <c r="N23" s="79">
        <f t="shared" ref="N23:Y23" si="5">SUM(N21:N22)</f>
        <v>0</v>
      </c>
      <c r="O23" s="79">
        <f t="shared" si="5"/>
        <v>0</v>
      </c>
      <c r="P23" s="79">
        <f t="shared" si="5"/>
        <v>0</v>
      </c>
      <c r="Q23" s="79">
        <f t="shared" si="5"/>
        <v>0</v>
      </c>
      <c r="R23" s="79">
        <f t="shared" si="5"/>
        <v>0</v>
      </c>
      <c r="S23" s="79">
        <f t="shared" si="5"/>
        <v>0</v>
      </c>
      <c r="T23" s="86">
        <f t="shared" si="5"/>
        <v>0</v>
      </c>
      <c r="U23" s="86">
        <f t="shared" si="5"/>
        <v>0</v>
      </c>
      <c r="V23" s="86">
        <f t="shared" si="5"/>
        <v>0</v>
      </c>
      <c r="W23" s="86">
        <f t="shared" si="5"/>
        <v>0</v>
      </c>
      <c r="X23" s="86">
        <f t="shared" si="5"/>
        <v>0</v>
      </c>
      <c r="Y23" s="86">
        <f t="shared" si="5"/>
        <v>0</v>
      </c>
    </row>
  </sheetData>
  <mergeCells count="2">
    <mergeCell ref="E4:Q4"/>
    <mergeCell ref="S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'Приложение 1'!_ФильтрБазыДанных</vt:lpstr>
      <vt:lpstr>'Приложение 3'!_ФильтрБазыДанных</vt:lpstr>
      <vt:lpstr>'Приложение 1'!Заголовки_для_печати</vt:lpstr>
      <vt:lpstr>'Приложение 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Изварин Антон</dc:creator>
  <cp:lastModifiedBy>АхуноваОВ</cp:lastModifiedBy>
  <cp:revision>1</cp:revision>
  <cp:lastPrinted>2021-02-04T14:20:46Z</cp:lastPrinted>
  <dcterms:created xsi:type="dcterms:W3CDTF">2014-09-23T10:34:47Z</dcterms:created>
  <dcterms:modified xsi:type="dcterms:W3CDTF">2021-02-04T14:21:15Z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