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05" activeTab="0"/>
  </bookViews>
  <sheets>
    <sheet name="Приложение " sheetId="1" r:id="rId1"/>
  </sheets>
  <definedNames>
    <definedName name="Z_1661FB1D_7FF6_450C_8611_E158B01166C5_.wvu.Cols" localSheetId="0" hidden="1">'Приложение '!$A:$C</definedName>
    <definedName name="Z_1661FB1D_7FF6_450C_8611_E158B01166C5_.wvu.PrintArea" localSheetId="0" hidden="1">'Приложение '!$A$1:$L$38</definedName>
    <definedName name="Z_1661FB1D_7FF6_450C_8611_E158B01166C5_.wvu.PrintTitles" localSheetId="0" hidden="1">'Приложение '!$7:$7</definedName>
    <definedName name="Z_1661FB1D_7FF6_450C_8611_E158B01166C5_.wvu.Rows" localSheetId="0" hidden="1">'Приложение '!#REF!</definedName>
    <definedName name="Z_18CD31DB_E601_4025_A6BD_E906ABACC917_.wvu.Rows" localSheetId="0" hidden="1">'Приложение '!#REF!</definedName>
    <definedName name="Z_2CA9A275_D537_4BF6_838E_328EF0AFB165_.wvu.Cols" localSheetId="0" hidden="1">'Приложение '!$A:$C</definedName>
    <definedName name="Z_2CA9A275_D537_4BF6_838E_328EF0AFB165_.wvu.PrintArea" localSheetId="0" hidden="1">'Приложение '!$A$1:$L$38</definedName>
    <definedName name="Z_2CA9A275_D537_4BF6_838E_328EF0AFB165_.wvu.PrintTitles" localSheetId="0" hidden="1">'Приложение '!$7:$7</definedName>
    <definedName name="Z_386E7DCD_B8BE_4575_A556_AA00C152D3FE_.wvu.Cols" localSheetId="0" hidden="1">'Приложение '!$A:$C</definedName>
    <definedName name="Z_386E7DCD_B8BE_4575_A556_AA00C152D3FE_.wvu.PrintArea" localSheetId="0" hidden="1">'Приложение '!$A$1:$L$38</definedName>
    <definedName name="Z_386E7DCD_B8BE_4575_A556_AA00C152D3FE_.wvu.PrintTitles" localSheetId="0" hidden="1">'Приложение '!$7:$7</definedName>
    <definedName name="Z_386E7DCD_B8BE_4575_A556_AA00C152D3FE_.wvu.Rows" localSheetId="0" hidden="1">'Приложение '!#REF!</definedName>
    <definedName name="Z_5EC5BB1B_27C9_479A_ABD0_384F8B5AC6CB_.wvu.Cols" localSheetId="0" hidden="1">'Приложение '!$A:$C</definedName>
    <definedName name="Z_5EC5BB1B_27C9_479A_ABD0_384F8B5AC6CB_.wvu.PrintArea" localSheetId="0" hidden="1">'Приложение '!$A$1:$L$38</definedName>
    <definedName name="Z_5EC5BB1B_27C9_479A_ABD0_384F8B5AC6CB_.wvu.PrintTitles" localSheetId="0" hidden="1">'Приложение '!$7:$7</definedName>
    <definedName name="Z_5EC5BB1B_27C9_479A_ABD0_384F8B5AC6CB_.wvu.Rows" localSheetId="0" hidden="1">'Приложение '!#REF!</definedName>
    <definedName name="Z_66410084_BB51_4EC9_9B1B_C45729D8E210_.wvu.Cols" localSheetId="0" hidden="1">'Приложение '!$A:$C</definedName>
    <definedName name="Z_66410084_BB51_4EC9_9B1B_C45729D8E210_.wvu.PrintArea" localSheetId="0" hidden="1">'Приложение '!$A$1:$L$38</definedName>
    <definedName name="Z_66410084_BB51_4EC9_9B1B_C45729D8E210_.wvu.PrintTitles" localSheetId="0" hidden="1">'Приложение '!$7:$7</definedName>
    <definedName name="Z_7C07033F_2651_4D47_AF6B_721B2E7CB4A4_.wvu.Cols" localSheetId="0" hidden="1">'Приложение '!$A:$C</definedName>
    <definedName name="Z_7C07033F_2651_4D47_AF6B_721B2E7CB4A4_.wvu.PrintArea" localSheetId="0" hidden="1">'Приложение '!$A$1:$L$38</definedName>
    <definedName name="Z_7C07033F_2651_4D47_AF6B_721B2E7CB4A4_.wvu.PrintTitles" localSheetId="0" hidden="1">'Приложение '!$7:$7</definedName>
    <definedName name="Z_7C07033F_2651_4D47_AF6B_721B2E7CB4A4_.wvu.Rows" localSheetId="0" hidden="1">'Приложение '!#REF!</definedName>
    <definedName name="Z_897F5246_2FC3_4E25_95E3_E7C8EAAA059D_.wvu.Cols" localSheetId="0" hidden="1">'Приложение '!$A:$C</definedName>
    <definedName name="Z_897F5246_2FC3_4E25_95E3_E7C8EAAA059D_.wvu.PrintArea" localSheetId="0" hidden="1">'Приложение '!$A$1:$L$38</definedName>
    <definedName name="Z_897F5246_2FC3_4E25_95E3_E7C8EAAA059D_.wvu.PrintTitles" localSheetId="0" hidden="1">'Приложение '!$7:$7</definedName>
    <definedName name="Z_897F5246_2FC3_4E25_95E3_E7C8EAAA059D_.wvu.Rows" localSheetId="0" hidden="1">'Приложение '!#REF!</definedName>
    <definedName name="Z_9181903D_5C59_4667_8C10_9F87C4ABB140_.wvu.Cols" localSheetId="0" hidden="1">'Приложение '!$A:$C</definedName>
    <definedName name="Z_9181903D_5C59_4667_8C10_9F87C4ABB140_.wvu.PrintArea" localSheetId="0" hidden="1">'Приложение '!$E$1:$L$51</definedName>
    <definedName name="Z_9181903D_5C59_4667_8C10_9F87C4ABB140_.wvu.PrintTitles" localSheetId="0" hidden="1">'Приложение '!$7:$7</definedName>
    <definedName name="Z_9181903D_5C59_4667_8C10_9F87C4ABB140_.wvu.Rows" localSheetId="0" hidden="1">'Приложение '!$18:$18,'Приложение '!$20:$20,'Приложение '!$49:$49</definedName>
    <definedName name="Z_96A4B215_6B1C_4233_908C_E887D7212828_.wvu.Cols" localSheetId="0" hidden="1">'Приложение '!$A:$C</definedName>
    <definedName name="Z_96A4B215_6B1C_4233_908C_E887D7212828_.wvu.PrintArea" localSheetId="0" hidden="1">'Приложение '!$A$1:$L$38</definedName>
    <definedName name="Z_96A4B215_6B1C_4233_908C_E887D7212828_.wvu.PrintTitles" localSheetId="0" hidden="1">'Приложение '!$7:$7</definedName>
    <definedName name="Z_96A4B215_6B1C_4233_908C_E887D7212828_.wvu.Rows" localSheetId="0" hidden="1">'Приложение '!#REF!</definedName>
    <definedName name="Z_ADCC6A83_F130_4937_9607_6A02494F4908_.wvu.Cols" localSheetId="0" hidden="1">'Приложение '!$A:$C</definedName>
    <definedName name="Z_ADCC6A83_F130_4937_9607_6A02494F4908_.wvu.PrintArea" localSheetId="0" hidden="1">'Приложение '!$A$1:$L$38</definedName>
    <definedName name="Z_ADCC6A83_F130_4937_9607_6A02494F4908_.wvu.PrintTitles" localSheetId="0" hidden="1">'Приложение '!$7:$7</definedName>
    <definedName name="Z_ADCC6A83_F130_4937_9607_6A02494F4908_.wvu.Rows" localSheetId="0" hidden="1">'Приложение '!#REF!</definedName>
    <definedName name="Z_B155567F_4397_42F4_B224_D816AB073B17_.wvu.Cols" localSheetId="0" hidden="1">'Приложение '!$A:$C</definedName>
    <definedName name="Z_B155567F_4397_42F4_B224_D816AB073B17_.wvu.PrintArea" localSheetId="0" hidden="1">'Приложение '!$A$1:$L$38</definedName>
    <definedName name="Z_B155567F_4397_42F4_B224_D816AB073B17_.wvu.PrintTitles" localSheetId="0" hidden="1">'Приложение '!$7:$7</definedName>
    <definedName name="Z_B155567F_4397_42F4_B224_D816AB073B17_.wvu.Rows" localSheetId="0" hidden="1">'Приложение '!#REF!</definedName>
    <definedName name="Z_BD3D1DFF_9DAB_4310_AB5F_B7FDD1DA9AEB_.wvu.Cols" localSheetId="0" hidden="1">'Приложение '!$A:$C</definedName>
    <definedName name="Z_BD3D1DFF_9DAB_4310_AB5F_B7FDD1DA9AEB_.wvu.PrintArea" localSheetId="0" hidden="1">'Приложение '!$A$1:$L$39</definedName>
    <definedName name="Z_BD3D1DFF_9DAB_4310_AB5F_B7FDD1DA9AEB_.wvu.PrintTitles" localSheetId="0" hidden="1">'Приложение '!$7:$7</definedName>
    <definedName name="Z_F6AFCBCD_22F4_4844_887E_B38447053920_.wvu.PrintArea" localSheetId="0" hidden="1">'Приложение '!$A$1:$L$38</definedName>
    <definedName name="_xlnm.Print_Titles" localSheetId="0">'Приложение '!$7:$7</definedName>
    <definedName name="_xlnm.Print_Area" localSheetId="0">'Приложение '!$E$1:$L$51</definedName>
  </definedNames>
  <calcPr fullCalcOnLoad="1"/>
</workbook>
</file>

<file path=xl/sharedStrings.xml><?xml version="1.0" encoding="utf-8"?>
<sst xmlns="http://schemas.openxmlformats.org/spreadsheetml/2006/main" count="116" uniqueCount="90">
  <si>
    <t>000.2.02.03000.00.0000.151</t>
  </si>
  <si>
    <t>Субсидии бюджетам бюджетной системы Российской Федерации (межбюджетные субсидии)</t>
  </si>
  <si>
    <t>000.2.02.02000.00.0000.151</t>
  </si>
  <si>
    <t xml:space="preserve">2 02 01003 02 0000 151 </t>
  </si>
  <si>
    <t xml:space="preserve">2 02 01001 02 0000 151 </t>
  </si>
  <si>
    <t>Дотации бюджетам субъектов Российской Федерации и муниципальных образований</t>
  </si>
  <si>
    <t>000.2.02.01000.00.0000.151</t>
  </si>
  <si>
    <t>БЕЗВОЗМЕЗДНЫЕ ПОСТУПЛЕНИЯ ОТ ДРУГИХ БЮДЖЕТОВ БЮДЖЕТНОЙ СИСТЕМЫ РОССИЙСКОЙ ФЕДЕРАЦИИ</t>
  </si>
  <si>
    <t xml:space="preserve">2 02 00000 00 0000 000 </t>
  </si>
  <si>
    <t>000.2.02.00000.00.0000.000</t>
  </si>
  <si>
    <t>БЕЗВОЗМЕЗДНЫЕ ПОСТУПЛЕНИЯ</t>
  </si>
  <si>
    <t xml:space="preserve">2 00 00000 00 0000 000 </t>
  </si>
  <si>
    <t>000.2.00.00000.00.0000.000</t>
  </si>
  <si>
    <t>Наименование групп, подгрупп и статей доходов</t>
  </si>
  <si>
    <t>Код бюджетной классификации Российской Федерации</t>
  </si>
  <si>
    <t>(тыс. рублей)</t>
  </si>
  <si>
    <r>
      <t>% отклонений (</t>
    </r>
    <r>
      <rPr>
        <b/>
        <sz val="14"/>
        <rFont val="Times New Roman"/>
        <family val="1"/>
      </rPr>
      <t xml:space="preserve">+ </t>
    </r>
    <r>
      <rPr>
        <sz val="14"/>
        <rFont val="Times New Roman"/>
        <family val="1"/>
      </rPr>
      <t xml:space="preserve">рост; </t>
    </r>
    <r>
      <rPr>
        <b/>
        <sz val="14"/>
        <rFont val="Times New Roman"/>
        <family val="1"/>
      </rPr>
      <t>-</t>
    </r>
    <r>
      <rPr>
        <sz val="14"/>
        <rFont val="Times New Roman"/>
        <family val="1"/>
      </rPr>
      <t xml:space="preserve"> снижение) </t>
    </r>
  </si>
  <si>
    <t>Субсидии бюджетам муниципальных районов на реализацию федеральных целевых программ</t>
  </si>
  <si>
    <t>2 02 01000 00 0000 151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</si>
  <si>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</si>
  <si>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</si>
  <si>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</si>
  <si>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</si>
  <si>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</si>
  <si>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</si>
  <si>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Субвенции на выполнение отдельных государственных полномочий по закону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</si>
  <si>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</si>
  <si>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</si>
  <si>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</si>
  <si>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</si>
  <si>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</si>
  <si>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</si>
  <si>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</si>
  <si>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</si>
  <si>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</si>
  <si>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</si>
  <si>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 бюджетов</t>
  </si>
  <si>
    <t xml:space="preserve">Распределение средств из федерального бюджета  произведено в процессе исполнения бюджета 
</t>
  </si>
  <si>
    <t xml:space="preserve">Распределение средств из областного бюджета  произведено в процессе исполнения бюджета 
</t>
  </si>
  <si>
    <t xml:space="preserve">Распределение средств из федерального  бюджета  произведено в процессе исполнения бюджета 
</t>
  </si>
  <si>
    <t>Увеличение средств из областного бюджета в связи с необходимой потребностью</t>
  </si>
  <si>
    <t>Уменьшение средств из областного бюджета в связи с необходимой потребностью</t>
  </si>
  <si>
    <t xml:space="preserve"> Объем  безвозмездных поступлений за 2017 год.</t>
  </si>
  <si>
    <t>Утверждено решением ПС о бюджете  от 12.12.2016  №84 (первоначальный)</t>
  </si>
  <si>
    <t xml:space="preserve">Утверждено решением ПС о бюджете от 28.12.2017 №105(окончательный) </t>
  </si>
  <si>
    <t>Фактическое исполнение за 2017 год</t>
  </si>
  <si>
    <t>Отклонение от первоначального бюджета, тыс.руб.</t>
  </si>
  <si>
    <t>2 02 20000 00 0000 151</t>
  </si>
  <si>
    <t>2 02 20051 05 0000 151</t>
  </si>
  <si>
    <t>2 02 20077 05 0000 151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</si>
  <si>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</si>
  <si>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</si>
  <si>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2 02 25097 05 0000 151</t>
  </si>
  <si>
    <t>3 02 25097 05 0000 151</t>
  </si>
  <si>
    <t>2 02 25519 05 0000 151</t>
  </si>
  <si>
    <t>Субсидии на поддержку отрасли культуры</t>
  </si>
  <si>
    <t>2 02 29999 05 0000 151</t>
  </si>
  <si>
    <t>Субсидии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</si>
  <si>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Субсидии на проведение мероприятий по предотвращению  распостранения  сорного растения борщевик Сосновского в рамках подпрограммы  "Развитие подотрасли растениеводства Вологодской области на 2013-2020 годы" государственной программы "Развитие агропромышленного комплекса и потребительского рынка Вологодской области на 2013-2020 годы"</t>
  </si>
  <si>
    <t>Субсидий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</si>
  <si>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на 2014-2020 годы"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</si>
  <si>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</si>
  <si>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Субсидии на реализацию проекта "Народный бюджет"</t>
  </si>
  <si>
    <t xml:space="preserve">Субсидии бюджетам муниципальных образований  на внедрение в общеобразовательных организациях системы мониторинга здоровья обучающихся на основе отечественной технологической платформы </t>
  </si>
  <si>
    <t>Субсидии на развитие мобильной торговли в малонаселенных и труднодоступных населенных пунктах</t>
  </si>
  <si>
    <t>2 02 30000 00 0000 151</t>
  </si>
  <si>
    <t xml:space="preserve">2 02 30024 05 0000 151  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</si>
  <si>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</si>
  <si>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</si>
  <si>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</si>
  <si>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</si>
  <si>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 xml:space="preserve">2 02 35120 05 0000 151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</si>
  <si>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</si>
  <si>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</si>
  <si>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2 02 40000 00 0000 151</t>
  </si>
  <si>
    <t>2 02 40014 05 0000 151</t>
  </si>
  <si>
    <t>2 02 49999 05 0000 151</t>
  </si>
  <si>
    <t>2 04 00000 00 0000 000</t>
  </si>
  <si>
    <t>БЕЗВОЗМЕЗДНЫЕ ПОСТУПЛЕНИЯ ОТ НЕГОСУДАРСТВЕННЫХ ОРГАНИЗАЦИЙ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</si>
  <si>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</si>
  <si>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</si>
  <si>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</si>
  <si>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</si>
  <si>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Пояснения причин отклонения на 10 % и более</t>
  </si>
  <si>
    <t xml:space="preserve">Распределение средств из федерального,областного бюджета  произведено в процессе исполнения бюджета 
</t>
  </si>
  <si>
    <t xml:space="preserve"> Департаментом финансов  области району оказана  дополнительная финансовая помощь  на  выполнение майских Указов Президента по повышению заработной платы отдельным категориям работников культуры и дополнительного образования, погашения задолженности по коммунальным услугам муниципальных учреждений района</t>
  </si>
  <si>
    <t>отсутствие проектно-сметной документации</t>
  </si>
  <si>
    <t>Участие администрации района в конкурсе "Твой выбор"</t>
  </si>
  <si>
    <t>Отсутствие проектно-сметной документации</t>
  </si>
  <si>
    <t>Длительность проведения конкурсных процедур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</si>
</sst>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0"/>
    <numFmt numFmtId="173" formatCode="000\.0\.00\.00000\.00\.0000\.000"/>
    <numFmt numFmtId="174" formatCode="#,##0.0_ ;[Red]\-#,##0.0\ "/>
    <numFmt numFmtId="175" formatCode="0.0%"/>
    <numFmt numFmtId="176" formatCode="#,##0;[Red]\-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  <numFmt numFmtId="183" formatCode="0.0"/>
    <numFmt numFmtId="184" formatCode="&quot;&quot;###,##0.00"/>
    <numFmt numFmtId="185" formatCode="&quot;&quot;#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6"/>
      <name val="Times New Roman Cyr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173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2" xfId="52" applyNumberFormat="1" applyFont="1" applyFill="1" applyBorder="1" applyAlignment="1" applyProtection="1">
      <alignment horizontal="right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11" xfId="52" applyNumberFormat="1" applyFont="1" applyFill="1" applyBorder="1" applyAlignment="1" applyProtection="1">
      <alignment horizontal="right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center" vertical="top" wrapText="1"/>
      <protection hidden="1"/>
    </xf>
    <xf numFmtId="175" fontId="3" fillId="0" borderId="11" xfId="57" applyNumberFormat="1" applyFont="1" applyFill="1" applyBorder="1" applyAlignment="1" applyProtection="1">
      <alignment horizontal="right" wrapText="1"/>
      <protection hidden="1"/>
    </xf>
    <xf numFmtId="174" fontId="2" fillId="0" borderId="0" xfId="52" applyNumberFormat="1">
      <alignment/>
      <protection/>
    </xf>
    <xf numFmtId="0" fontId="3" fillId="0" borderId="0" xfId="52" applyNumberFormat="1" applyFont="1" applyFill="1" applyBorder="1" applyAlignment="1" applyProtection="1">
      <alignment horizontal="right"/>
      <protection hidden="1"/>
    </xf>
    <xf numFmtId="0" fontId="3" fillId="0" borderId="0" xfId="52" applyFont="1" applyFill="1" applyBorder="1" applyProtection="1">
      <alignment/>
      <protection hidden="1"/>
    </xf>
    <xf numFmtId="172" fontId="4" fillId="0" borderId="11" xfId="52" applyNumberFormat="1" applyFont="1" applyFill="1" applyBorder="1" applyAlignment="1" applyProtection="1">
      <alignment horizontal="right" wrapText="1"/>
      <protection hidden="1"/>
    </xf>
    <xf numFmtId="0" fontId="6" fillId="0" borderId="12" xfId="52" applyFont="1" applyFill="1" applyBorder="1" applyProtection="1">
      <alignment/>
      <protection hidden="1"/>
    </xf>
    <xf numFmtId="0" fontId="6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52" applyFont="1" applyFill="1" applyAlignment="1">
      <alignment horizontal="left" vertical="top" wrapText="1"/>
      <protection/>
    </xf>
    <xf numFmtId="0" fontId="2" fillId="0" borderId="0" xfId="52" applyFill="1" applyAlignment="1">
      <alignment horizontal="left" vertical="top"/>
      <protection/>
    </xf>
    <xf numFmtId="0" fontId="2" fillId="0" borderId="0" xfId="52" applyFill="1">
      <alignment/>
      <protection/>
    </xf>
    <xf numFmtId="0" fontId="7" fillId="0" borderId="0" xfId="52" applyFont="1" applyFill="1">
      <alignment/>
      <protection/>
    </xf>
    <xf numFmtId="0" fontId="3" fillId="33" borderId="11" xfId="52" applyFont="1" applyFill="1" applyBorder="1" applyAlignment="1">
      <alignment vertical="top" wrapText="1"/>
      <protection/>
    </xf>
    <xf numFmtId="182" fontId="10" fillId="33" borderId="11" xfId="52" applyNumberFormat="1" applyFont="1" applyFill="1" applyBorder="1" applyAlignment="1">
      <alignment horizontal="right"/>
      <protection/>
    </xf>
    <xf numFmtId="182" fontId="10" fillId="0" borderId="11" xfId="52" applyNumberFormat="1" applyFont="1" applyFill="1" applyBorder="1" applyAlignment="1">
      <alignment horizontal="right"/>
      <protection/>
    </xf>
    <xf numFmtId="182" fontId="10" fillId="0" borderId="11" xfId="52" applyNumberFormat="1" applyFont="1" applyBorder="1" applyAlignment="1">
      <alignment horizontal="right"/>
      <protection/>
    </xf>
    <xf numFmtId="0" fontId="4" fillId="33" borderId="11" xfId="52" applyFont="1" applyFill="1" applyBorder="1" applyAlignment="1">
      <alignment vertical="top" wrapText="1"/>
      <protection/>
    </xf>
    <xf numFmtId="0" fontId="6" fillId="33" borderId="11" xfId="52" applyFont="1" applyFill="1" applyBorder="1" applyAlignment="1">
      <alignment horizontal="center" vertical="top" wrapText="1"/>
      <protection/>
    </xf>
    <xf numFmtId="0" fontId="47" fillId="0" borderId="11" xfId="0" applyFont="1" applyBorder="1" applyAlignment="1">
      <alignment horizontal="justify"/>
    </xf>
    <xf numFmtId="182" fontId="4" fillId="33" borderId="11" xfId="52" applyNumberFormat="1" applyFont="1" applyFill="1" applyBorder="1" applyAlignment="1">
      <alignment horizontal="right"/>
      <protection/>
    </xf>
    <xf numFmtId="182" fontId="4" fillId="0" borderId="11" xfId="52" applyNumberFormat="1" applyFont="1" applyBorder="1" applyAlignment="1">
      <alignment horizontal="right"/>
      <protection/>
    </xf>
    <xf numFmtId="182" fontId="3" fillId="33" borderId="11" xfId="52" applyNumberFormat="1" applyFont="1" applyFill="1" applyBorder="1" applyAlignment="1">
      <alignment horizontal="right"/>
      <protection/>
    </xf>
    <xf numFmtId="183" fontId="3" fillId="0" borderId="11" xfId="53" applyNumberFormat="1" applyFont="1" applyFill="1" applyBorder="1" applyAlignment="1" applyProtection="1">
      <alignment horizontal="right" wrapText="1"/>
      <protection hidden="1"/>
    </xf>
    <xf numFmtId="182" fontId="4" fillId="0" borderId="11" xfId="52" applyNumberFormat="1" applyFont="1" applyFill="1" applyBorder="1" applyAlignment="1">
      <alignment horizontal="right"/>
      <protection/>
    </xf>
    <xf numFmtId="182" fontId="3" fillId="0" borderId="14" xfId="52" applyNumberFormat="1" applyFont="1" applyFill="1" applyBorder="1" applyAlignment="1">
      <alignment horizontal="right"/>
      <protection/>
    </xf>
    <xf numFmtId="182" fontId="3" fillId="0" borderId="11" xfId="52" applyNumberFormat="1" applyFont="1" applyFill="1" applyBorder="1" applyAlignment="1">
      <alignment horizontal="right"/>
      <protection/>
    </xf>
    <xf numFmtId="0" fontId="2" fillId="0" borderId="11" xfId="52" applyFill="1" applyBorder="1">
      <alignment/>
      <protection/>
    </xf>
    <xf numFmtId="0" fontId="1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52" applyFont="1" applyFill="1" applyBorder="1" applyAlignment="1">
      <alignment vertical="top" wrapText="1"/>
      <protection/>
    </xf>
    <xf numFmtId="0" fontId="6" fillId="33" borderId="11" xfId="52" applyFont="1" applyFill="1" applyBorder="1" applyAlignment="1">
      <alignment vertical="top" wrapText="1"/>
      <protection/>
    </xf>
    <xf numFmtId="0" fontId="6" fillId="0" borderId="11" xfId="52" applyFont="1" applyBorder="1" applyAlignment="1">
      <alignment vertical="top" wrapText="1"/>
      <protection/>
    </xf>
    <xf numFmtId="0" fontId="6" fillId="0" borderId="14" xfId="52" applyFont="1" applyBorder="1" applyAlignment="1">
      <alignment vertical="top" wrapText="1"/>
      <protection/>
    </xf>
    <xf numFmtId="0" fontId="6" fillId="0" borderId="11" xfId="52" applyFont="1" applyBorder="1" applyAlignment="1">
      <alignment horizontal="left" vertical="top" wrapText="1"/>
      <protection/>
    </xf>
    <xf numFmtId="0" fontId="48" fillId="0" borderId="11" xfId="0" applyFont="1" applyBorder="1" applyAlignment="1">
      <alignment horizontal="left" vertical="top" wrapText="1"/>
    </xf>
    <xf numFmtId="0" fontId="4" fillId="33" borderId="11" xfId="52" applyFont="1" applyFill="1" applyBorder="1" applyAlignment="1">
      <alignment horizontal="left" vertical="top" wrapText="1"/>
      <protection/>
    </xf>
    <xf numFmtId="0" fontId="49" fillId="0" borderId="15" xfId="0" applyFont="1" applyFill="1" applyBorder="1" applyAlignment="1">
      <alignment wrapText="1"/>
    </xf>
    <xf numFmtId="182" fontId="4" fillId="0" borderId="11" xfId="52" applyNumberFormat="1" applyFont="1" applyBorder="1">
      <alignment/>
      <protection/>
    </xf>
    <xf numFmtId="0" fontId="49" fillId="0" borderId="11" xfId="0" applyFont="1" applyBorder="1" applyAlignment="1">
      <alignment horizontal="justify"/>
    </xf>
    <xf numFmtId="0" fontId="49" fillId="0" borderId="11" xfId="0" applyFont="1" applyBorder="1" applyAlignment="1">
      <alignment horizontal="justify" vertical="top"/>
    </xf>
    <xf numFmtId="0" fontId="3" fillId="34" borderId="11" xfId="52" applyNumberFormat="1" applyFont="1" applyFill="1" applyBorder="1" applyAlignment="1">
      <alignment horizontal="left" vertical="top" wrapText="1"/>
      <protection/>
    </xf>
    <xf numFmtId="0" fontId="3" fillId="33" borderId="11" xfId="52" applyNumberFormat="1" applyFont="1" applyFill="1" applyBorder="1" applyAlignment="1">
      <alignment horizontal="left" vertical="top" wrapText="1"/>
      <protection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>
      <alignment horizontal="left" vertical="top" wrapText="1"/>
      <protection/>
    </xf>
    <xf numFmtId="182" fontId="3" fillId="0" borderId="11" xfId="52" applyNumberFormat="1" applyFont="1" applyFill="1" applyBorder="1">
      <alignment/>
      <protection/>
    </xf>
    <xf numFmtId="0" fontId="4" fillId="0" borderId="11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4" xfId="52" applyFont="1" applyFill="1" applyBorder="1" applyAlignment="1">
      <alignment horizontal="left" vertical="top" wrapText="1"/>
      <protection/>
    </xf>
    <xf numFmtId="0" fontId="4" fillId="0" borderId="11" xfId="52" applyFont="1" applyBorder="1" applyAlignment="1">
      <alignment horizontal="left" vertical="top" wrapText="1"/>
      <protection/>
    </xf>
    <xf numFmtId="0" fontId="47" fillId="0" borderId="11" xfId="0" applyFont="1" applyBorder="1" applyAlignment="1">
      <alignment vertical="top" wrapText="1"/>
    </xf>
    <xf numFmtId="0" fontId="48" fillId="0" borderId="11" xfId="0" applyFont="1" applyBorder="1" applyAlignment="1">
      <alignment vertical="top"/>
    </xf>
    <xf numFmtId="184" fontId="12" fillId="0" borderId="16" xfId="0" applyNumberFormat="1" applyFont="1" applyBorder="1" applyAlignment="1">
      <alignment horizontal="left" wrapText="1"/>
    </xf>
    <xf numFmtId="0" fontId="3" fillId="0" borderId="11" xfId="52" applyNumberFormat="1" applyFont="1" applyFill="1" applyBorder="1" applyAlignment="1" applyProtection="1">
      <alignment horizontal="left" wrapText="1"/>
      <protection hidden="1"/>
    </xf>
    <xf numFmtId="0" fontId="9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0" xfId="52" applyFont="1" applyFill="1" applyAlignment="1" applyProtection="1">
      <alignment horizontal="center"/>
      <protection hidden="1"/>
    </xf>
    <xf numFmtId="0" fontId="8" fillId="0" borderId="0" xfId="0" applyFont="1" applyFill="1" applyAlignment="1">
      <alignment horizontal="center" wrapText="1"/>
    </xf>
    <xf numFmtId="173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showGridLines="0" tabSelected="1" view="pageBreakPreview" zoomScale="73" zoomScaleSheetLayoutView="73" workbookViewId="0" topLeftCell="D13">
      <selection activeCell="L23" sqref="L23"/>
    </sheetView>
  </sheetViews>
  <sheetFormatPr defaultColWidth="9.140625" defaultRowHeight="15"/>
  <cols>
    <col min="1" max="3" width="9.140625" style="1" hidden="1" customWidth="1"/>
    <col min="4" max="4" width="0.13671875" style="1" customWidth="1"/>
    <col min="5" max="5" width="27.7109375" style="26" customWidth="1"/>
    <col min="6" max="6" width="59.421875" style="25" customWidth="1"/>
    <col min="7" max="7" width="20.7109375" style="25" customWidth="1"/>
    <col min="8" max="8" width="17.57421875" style="25" customWidth="1"/>
    <col min="9" max="9" width="17.00390625" style="25" customWidth="1"/>
    <col min="10" max="10" width="17.421875" style="25" customWidth="1"/>
    <col min="11" max="11" width="15.7109375" style="25" customWidth="1"/>
    <col min="12" max="12" width="66.140625" style="24" customWidth="1"/>
    <col min="13" max="13" width="13.7109375" style="1" customWidth="1"/>
    <col min="14" max="16384" width="9.140625" style="1" customWidth="1"/>
  </cols>
  <sheetData>
    <row r="2" spans="5:12" ht="38.25" customHeight="1">
      <c r="E2" s="71" t="s">
        <v>42</v>
      </c>
      <c r="F2" s="71"/>
      <c r="G2" s="71"/>
      <c r="H2" s="71"/>
      <c r="I2" s="71"/>
      <c r="J2" s="71"/>
      <c r="K2" s="71"/>
      <c r="L2" s="23"/>
    </row>
    <row r="3" ht="1.5" customHeight="1"/>
    <row r="4" spans="1:8" ht="18.75">
      <c r="A4" s="6"/>
      <c r="B4" s="6"/>
      <c r="C4" s="6"/>
      <c r="D4" s="6"/>
      <c r="E4" s="70"/>
      <c r="F4" s="70"/>
      <c r="G4" s="70"/>
      <c r="H4" s="70"/>
    </row>
    <row r="5" spans="1:10" ht="18.75" customHeight="1">
      <c r="A5" s="6"/>
      <c r="B5" s="7"/>
      <c r="C5" s="7"/>
      <c r="D5" s="7"/>
      <c r="E5" s="19"/>
      <c r="F5" s="7"/>
      <c r="G5" s="17"/>
      <c r="I5" s="8" t="s">
        <v>15</v>
      </c>
      <c r="J5" s="16"/>
    </row>
    <row r="6" spans="1:12" ht="135.75" customHeight="1">
      <c r="A6" s="2"/>
      <c r="B6" s="5"/>
      <c r="C6" s="9"/>
      <c r="D6" s="9"/>
      <c r="E6" s="20" t="s">
        <v>14</v>
      </c>
      <c r="F6" s="13" t="s">
        <v>13</v>
      </c>
      <c r="G6" s="43" t="s">
        <v>43</v>
      </c>
      <c r="H6" s="43" t="s">
        <v>44</v>
      </c>
      <c r="I6" s="13" t="s">
        <v>45</v>
      </c>
      <c r="J6" s="42" t="s">
        <v>46</v>
      </c>
      <c r="K6" s="13" t="s">
        <v>16</v>
      </c>
      <c r="L6" s="12" t="s">
        <v>83</v>
      </c>
    </row>
    <row r="7" spans="1:12" ht="19.5" customHeight="1">
      <c r="A7" s="2"/>
      <c r="B7" s="5"/>
      <c r="C7" s="10"/>
      <c r="D7" s="10"/>
      <c r="E7" s="21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12">
        <v>8</v>
      </c>
    </row>
    <row r="8" spans="1:13" ht="32.25" customHeight="1">
      <c r="A8" s="2"/>
      <c r="B8" s="72" t="s">
        <v>12</v>
      </c>
      <c r="C8" s="72"/>
      <c r="D8" s="73"/>
      <c r="E8" s="22" t="s">
        <v>11</v>
      </c>
      <c r="F8" s="12" t="s">
        <v>10</v>
      </c>
      <c r="G8" s="11">
        <f>SUM(G9+G48)</f>
        <v>315539.60000000003</v>
      </c>
      <c r="H8" s="11">
        <f>SUM(H9+H48)</f>
        <v>365164.39999999997</v>
      </c>
      <c r="I8" s="11">
        <f>SUM(I9+I48+I50)</f>
        <v>365139.5</v>
      </c>
      <c r="J8" s="11">
        <f>I8-G8</f>
        <v>49599.899999999965</v>
      </c>
      <c r="K8" s="14">
        <f>IF(G8&gt;0,I8/G8-1,1)</f>
        <v>0.15719072978478765</v>
      </c>
      <c r="L8" s="12"/>
      <c r="M8" s="15">
        <f aca="true" t="shared" si="0" ref="M8:M38">I8-H8</f>
        <v>-24.899999999965075</v>
      </c>
    </row>
    <row r="9" spans="1:13" ht="56.25" customHeight="1">
      <c r="A9" s="2"/>
      <c r="B9" s="3"/>
      <c r="C9" s="72" t="s">
        <v>9</v>
      </c>
      <c r="D9" s="73"/>
      <c r="E9" s="22" t="s">
        <v>8</v>
      </c>
      <c r="F9" s="12" t="s">
        <v>7</v>
      </c>
      <c r="G9" s="11">
        <f>SUM(G10+G13+G30+G45)</f>
        <v>315539.60000000003</v>
      </c>
      <c r="H9" s="11">
        <f>SUM(H10+H13+H30+H45)</f>
        <v>364040.1</v>
      </c>
      <c r="I9" s="11">
        <f>SUM(I10+I13+I30+I45)</f>
        <v>364013.9</v>
      </c>
      <c r="J9" s="11">
        <f aca="true" t="shared" si="1" ref="J9:J49">I9-G9</f>
        <v>48474.29999999999</v>
      </c>
      <c r="K9" s="14">
        <f aca="true" t="shared" si="2" ref="K9:K49">IF(G9&gt;0,I9/G9-1,1)</f>
        <v>0.15362350716043238</v>
      </c>
      <c r="L9" s="12"/>
      <c r="M9" s="15">
        <f t="shared" si="0"/>
        <v>-26.199999999953434</v>
      </c>
    </row>
    <row r="10" spans="1:13" ht="37.5" customHeight="1">
      <c r="A10" s="2"/>
      <c r="B10" s="4"/>
      <c r="C10" s="3"/>
      <c r="D10" s="3" t="s">
        <v>6</v>
      </c>
      <c r="E10" s="32" t="s">
        <v>18</v>
      </c>
      <c r="F10" s="31" t="s">
        <v>5</v>
      </c>
      <c r="G10" s="11">
        <f>G11+G12</f>
        <v>64396.3</v>
      </c>
      <c r="H10" s="11">
        <f>H11+H12</f>
        <v>106436.7</v>
      </c>
      <c r="I10" s="11">
        <f>I11+I12</f>
        <v>106436.7</v>
      </c>
      <c r="J10" s="11">
        <f t="shared" si="1"/>
        <v>42040.399999999994</v>
      </c>
      <c r="K10" s="14">
        <f t="shared" si="2"/>
        <v>0.6528387500524098</v>
      </c>
      <c r="L10" s="12"/>
      <c r="M10" s="15">
        <f t="shared" si="0"/>
        <v>0</v>
      </c>
    </row>
    <row r="11" spans="1:13" ht="56.25" customHeight="1">
      <c r="A11" s="2"/>
      <c r="B11" s="4"/>
      <c r="C11" s="3"/>
      <c r="D11" s="3"/>
      <c r="E11" s="22" t="s">
        <v>4</v>
      </c>
      <c r="F11" s="27" t="s">
        <v>35</v>
      </c>
      <c r="G11" s="11">
        <v>48294.1</v>
      </c>
      <c r="H11" s="11">
        <v>48294.1</v>
      </c>
      <c r="I11" s="11">
        <v>48294.1</v>
      </c>
      <c r="J11" s="11">
        <f t="shared" si="1"/>
        <v>0</v>
      </c>
      <c r="K11" s="14">
        <f t="shared" si="2"/>
        <v>0</v>
      </c>
      <c r="L11" s="12"/>
      <c r="M11" s="15">
        <f t="shared" si="0"/>
        <v>0</v>
      </c>
    </row>
    <row r="12" spans="1:13" ht="124.5" customHeight="1">
      <c r="A12" s="2"/>
      <c r="B12" s="4"/>
      <c r="C12" s="3"/>
      <c r="D12" s="3"/>
      <c r="E12" s="22" t="s">
        <v>3</v>
      </c>
      <c r="F12" s="27" t="s">
        <v>36</v>
      </c>
      <c r="G12" s="11">
        <v>16102.2</v>
      </c>
      <c r="H12" s="11">
        <v>58142.6</v>
      </c>
      <c r="I12" s="11">
        <v>58142.6</v>
      </c>
      <c r="J12" s="11">
        <f t="shared" si="1"/>
        <v>42040.399999999994</v>
      </c>
      <c r="K12" s="14">
        <f>IF(G12&gt;0,I12/G12-1,1)</f>
        <v>2.6108482070772934</v>
      </c>
      <c r="L12" s="12" t="s">
        <v>85</v>
      </c>
      <c r="M12" s="15">
        <f t="shared" si="0"/>
        <v>0</v>
      </c>
    </row>
    <row r="13" spans="1:13" ht="63.75" customHeight="1">
      <c r="A13" s="2"/>
      <c r="B13" s="4"/>
      <c r="C13" s="3"/>
      <c r="D13" s="3" t="s">
        <v>2</v>
      </c>
      <c r="E13" s="45" t="s">
        <v>47</v>
      </c>
      <c r="F13" s="50" t="s">
        <v>1</v>
      </c>
      <c r="G13" s="34">
        <f>SUM(G16+G14+G15+G17+G19+G21)</f>
        <v>30721.100000000002</v>
      </c>
      <c r="H13" s="34">
        <f>SUM(H14+H15+H17+H19+H21)</f>
        <v>19166.199999999997</v>
      </c>
      <c r="I13" s="34">
        <f>SUM(I14+I15+I17+I19+I21)</f>
        <v>19140.199999999997</v>
      </c>
      <c r="J13" s="18">
        <f t="shared" si="1"/>
        <v>-11580.900000000005</v>
      </c>
      <c r="K13" s="14">
        <f>IF(G13&gt;0,I13/G13-1,1)</f>
        <v>-0.3769689236388022</v>
      </c>
      <c r="L13" s="12"/>
      <c r="M13" s="15">
        <f t="shared" si="0"/>
        <v>-26</v>
      </c>
    </row>
    <row r="14" spans="1:13" ht="69" customHeight="1">
      <c r="A14" s="2"/>
      <c r="B14" s="4"/>
      <c r="C14" s="3"/>
      <c r="D14" s="3"/>
      <c r="E14" s="44" t="s">
        <v>50</v>
      </c>
      <c r="F14" s="51" t="s">
        <v>51</v>
      </c>
      <c r="G14" s="38"/>
      <c r="H14" s="38">
        <v>1842.1</v>
      </c>
      <c r="I14" s="38">
        <v>1842.1</v>
      </c>
      <c r="J14" s="11">
        <f t="shared" si="1"/>
        <v>1842.1</v>
      </c>
      <c r="K14" s="14">
        <f t="shared" si="2"/>
        <v>1</v>
      </c>
      <c r="L14" s="67" t="s">
        <v>84</v>
      </c>
      <c r="M14" s="15"/>
    </row>
    <row r="15" spans="1:13" ht="53.25" customHeight="1">
      <c r="A15" s="2"/>
      <c r="B15" s="4"/>
      <c r="C15" s="3"/>
      <c r="D15" s="3"/>
      <c r="E15" s="45" t="s">
        <v>48</v>
      </c>
      <c r="F15" s="50" t="s">
        <v>17</v>
      </c>
      <c r="G15" s="34">
        <v>2356.7</v>
      </c>
      <c r="H15" s="34">
        <v>2684.9</v>
      </c>
      <c r="I15" s="34">
        <v>2684.9</v>
      </c>
      <c r="J15" s="11">
        <f t="shared" si="1"/>
        <v>328.2000000000003</v>
      </c>
      <c r="K15" s="14">
        <f t="shared" si="2"/>
        <v>0.1392625281113422</v>
      </c>
      <c r="L15" s="67" t="s">
        <v>84</v>
      </c>
      <c r="M15" s="15">
        <f t="shared" si="0"/>
        <v>0</v>
      </c>
    </row>
    <row r="16" spans="1:13" ht="61.5" customHeight="1">
      <c r="A16" s="2"/>
      <c r="B16" s="4"/>
      <c r="C16" s="3"/>
      <c r="D16" s="3"/>
      <c r="E16" s="45" t="s">
        <v>49</v>
      </c>
      <c r="F16" s="50" t="s">
        <v>19</v>
      </c>
      <c r="G16" s="34">
        <v>17000</v>
      </c>
      <c r="H16" s="34"/>
      <c r="I16" s="34">
        <v>0</v>
      </c>
      <c r="J16" s="11"/>
      <c r="K16" s="14">
        <f t="shared" si="2"/>
        <v>-1</v>
      </c>
      <c r="L16" s="67" t="s">
        <v>88</v>
      </c>
      <c r="M16" s="15"/>
    </row>
    <row r="17" spans="1:13" ht="90.75" customHeight="1">
      <c r="A17" s="2"/>
      <c r="B17" s="4"/>
      <c r="C17" s="3"/>
      <c r="D17" s="3"/>
      <c r="E17" s="65" t="s">
        <v>52</v>
      </c>
      <c r="F17" s="53" t="s">
        <v>33</v>
      </c>
      <c r="G17" s="52"/>
      <c r="H17" s="52">
        <v>1200</v>
      </c>
      <c r="I17" s="52">
        <v>1200</v>
      </c>
      <c r="J17" s="11">
        <f>I17-G17</f>
        <v>1200</v>
      </c>
      <c r="K17" s="14">
        <f t="shared" si="2"/>
        <v>1</v>
      </c>
      <c r="L17" s="67" t="s">
        <v>38</v>
      </c>
      <c r="M17" s="15">
        <f t="shared" si="0"/>
        <v>0</v>
      </c>
    </row>
    <row r="18" spans="1:13" ht="93.75" customHeight="1" hidden="1">
      <c r="A18" s="2"/>
      <c r="B18" s="4"/>
      <c r="C18" s="3"/>
      <c r="D18" s="3"/>
      <c r="E18" s="65" t="s">
        <v>53</v>
      </c>
      <c r="F18" s="33" t="s">
        <v>33</v>
      </c>
      <c r="G18" s="52">
        <v>744</v>
      </c>
      <c r="H18" s="52">
        <v>744</v>
      </c>
      <c r="I18" s="34">
        <v>610.1</v>
      </c>
      <c r="J18" s="11">
        <f t="shared" si="1"/>
        <v>-133.89999999999998</v>
      </c>
      <c r="K18" s="14">
        <f t="shared" si="2"/>
        <v>-0.17997311827956985</v>
      </c>
      <c r="L18" s="67" t="s">
        <v>39</v>
      </c>
      <c r="M18" s="15">
        <f t="shared" si="0"/>
        <v>-133.89999999999998</v>
      </c>
    </row>
    <row r="19" spans="1:13" ht="59.25" customHeight="1">
      <c r="A19" s="2"/>
      <c r="B19" s="4"/>
      <c r="C19" s="3"/>
      <c r="D19" s="3"/>
      <c r="E19" s="65" t="s">
        <v>54</v>
      </c>
      <c r="F19" s="54" t="s">
        <v>55</v>
      </c>
      <c r="G19" s="52"/>
      <c r="H19" s="52">
        <v>70.4</v>
      </c>
      <c r="I19" s="52">
        <v>70.4</v>
      </c>
      <c r="J19" s="11">
        <f t="shared" si="1"/>
        <v>70.4</v>
      </c>
      <c r="K19" s="14">
        <f t="shared" si="2"/>
        <v>1</v>
      </c>
      <c r="L19" s="67" t="s">
        <v>38</v>
      </c>
      <c r="M19" s="15">
        <f t="shared" si="0"/>
        <v>0</v>
      </c>
    </row>
    <row r="20" spans="1:13" ht="18.75" customHeight="1" hidden="1">
      <c r="A20" s="2"/>
      <c r="B20" s="4"/>
      <c r="C20" s="3"/>
      <c r="D20" s="3"/>
      <c r="E20" s="65"/>
      <c r="F20" s="55"/>
      <c r="G20" s="52"/>
      <c r="H20" s="52"/>
      <c r="I20" s="34">
        <v>796</v>
      </c>
      <c r="J20" s="11">
        <f t="shared" si="1"/>
        <v>796</v>
      </c>
      <c r="K20" s="14">
        <f t="shared" si="2"/>
        <v>1</v>
      </c>
      <c r="L20" s="67"/>
      <c r="M20" s="15">
        <f t="shared" si="0"/>
        <v>796</v>
      </c>
    </row>
    <row r="21" spans="1:13" ht="59.25" customHeight="1">
      <c r="A21" s="2"/>
      <c r="B21" s="4"/>
      <c r="C21" s="3"/>
      <c r="D21" s="3"/>
      <c r="E21" s="45" t="s">
        <v>56</v>
      </c>
      <c r="F21" s="50" t="s">
        <v>20</v>
      </c>
      <c r="G21" s="38">
        <f>SUM(G22:G29)</f>
        <v>11364.400000000001</v>
      </c>
      <c r="H21" s="38">
        <f>SUM(H22:H29)</f>
        <v>13368.8</v>
      </c>
      <c r="I21" s="38">
        <f>SUM(I22:I29)</f>
        <v>13342.8</v>
      </c>
      <c r="J21" s="11">
        <f t="shared" si="1"/>
        <v>1978.3999999999978</v>
      </c>
      <c r="K21" s="14">
        <f t="shared" si="2"/>
        <v>0.17408750131991102</v>
      </c>
      <c r="L21" s="67" t="s">
        <v>40</v>
      </c>
      <c r="M21" s="15">
        <f t="shared" si="0"/>
        <v>-26</v>
      </c>
    </row>
    <row r="22" spans="1:13" ht="150.75" customHeight="1">
      <c r="A22" s="2"/>
      <c r="B22" s="4"/>
      <c r="C22" s="3"/>
      <c r="D22" s="3"/>
      <c r="E22" s="45" t="s">
        <v>56</v>
      </c>
      <c r="F22" s="56" t="s">
        <v>57</v>
      </c>
      <c r="G22" s="40">
        <v>75</v>
      </c>
      <c r="H22" s="40">
        <v>75</v>
      </c>
      <c r="I22" s="40">
        <v>75</v>
      </c>
      <c r="J22" s="11">
        <f t="shared" si="1"/>
        <v>0</v>
      </c>
      <c r="K22" s="14">
        <f t="shared" si="2"/>
        <v>0</v>
      </c>
      <c r="L22" s="67"/>
      <c r="M22" s="15">
        <f t="shared" si="0"/>
        <v>0</v>
      </c>
    </row>
    <row r="23" spans="1:13" ht="56.25" customHeight="1">
      <c r="A23" s="2"/>
      <c r="B23" s="4"/>
      <c r="C23" s="3"/>
      <c r="D23" s="3"/>
      <c r="E23" s="45" t="s">
        <v>56</v>
      </c>
      <c r="F23" s="56" t="s">
        <v>58</v>
      </c>
      <c r="G23" s="40">
        <v>112.2</v>
      </c>
      <c r="H23" s="40">
        <v>32</v>
      </c>
      <c r="I23" s="40">
        <v>32</v>
      </c>
      <c r="J23" s="11">
        <v>777</v>
      </c>
      <c r="K23" s="14">
        <f t="shared" si="2"/>
        <v>-0.714795008912656</v>
      </c>
      <c r="L23" s="67" t="s">
        <v>89</v>
      </c>
      <c r="M23" s="15">
        <f t="shared" si="0"/>
        <v>0</v>
      </c>
    </row>
    <row r="24" spans="1:13" ht="126" customHeight="1">
      <c r="A24" s="2"/>
      <c r="B24" s="4"/>
      <c r="C24" s="3"/>
      <c r="D24" s="3"/>
      <c r="E24" s="45" t="s">
        <v>56</v>
      </c>
      <c r="F24" s="57" t="s">
        <v>59</v>
      </c>
      <c r="G24" s="37">
        <v>500</v>
      </c>
      <c r="H24" s="37">
        <v>500</v>
      </c>
      <c r="I24" s="37">
        <v>500</v>
      </c>
      <c r="J24" s="11">
        <f t="shared" si="1"/>
        <v>0</v>
      </c>
      <c r="K24" s="14">
        <f t="shared" si="2"/>
        <v>0</v>
      </c>
      <c r="L24" s="67"/>
      <c r="M24" s="15">
        <f t="shared" si="0"/>
        <v>0</v>
      </c>
    </row>
    <row r="25" spans="1:13" ht="138.75" customHeight="1">
      <c r="A25" s="2"/>
      <c r="B25" s="4"/>
      <c r="C25" s="3"/>
      <c r="D25" s="3"/>
      <c r="E25" s="45" t="s">
        <v>56</v>
      </c>
      <c r="F25" s="57" t="s">
        <v>60</v>
      </c>
      <c r="G25" s="40">
        <v>10677.2</v>
      </c>
      <c r="H25" s="40">
        <v>9984.3</v>
      </c>
      <c r="I25" s="40">
        <v>9984.3</v>
      </c>
      <c r="J25" s="11">
        <f t="shared" si="1"/>
        <v>-692.9000000000015</v>
      </c>
      <c r="K25" s="14">
        <f t="shared" si="2"/>
        <v>-0.06489529090023616</v>
      </c>
      <c r="L25" s="67"/>
      <c r="M25" s="15">
        <f t="shared" si="0"/>
        <v>0</v>
      </c>
    </row>
    <row r="26" spans="1:13" ht="108.75" customHeight="1">
      <c r="A26" s="2"/>
      <c r="B26" s="4"/>
      <c r="C26" s="3"/>
      <c r="D26" s="3"/>
      <c r="E26" s="45" t="s">
        <v>56</v>
      </c>
      <c r="F26" s="57" t="s">
        <v>61</v>
      </c>
      <c r="G26" s="40"/>
      <c r="H26" s="40">
        <v>1497.3</v>
      </c>
      <c r="I26" s="40">
        <v>1497.3</v>
      </c>
      <c r="J26" s="11">
        <f t="shared" si="1"/>
        <v>1497.3</v>
      </c>
      <c r="K26" s="14">
        <f t="shared" si="2"/>
        <v>1</v>
      </c>
      <c r="L26" s="67" t="s">
        <v>38</v>
      </c>
      <c r="M26" s="15">
        <f t="shared" si="0"/>
        <v>0</v>
      </c>
    </row>
    <row r="27" spans="1:13" ht="51.75" customHeight="1">
      <c r="A27" s="2"/>
      <c r="B27" s="4"/>
      <c r="C27" s="3"/>
      <c r="D27" s="3"/>
      <c r="E27" s="45" t="s">
        <v>56</v>
      </c>
      <c r="F27" s="57" t="s">
        <v>62</v>
      </c>
      <c r="G27" s="40"/>
      <c r="H27" s="40">
        <v>26</v>
      </c>
      <c r="I27" s="40"/>
      <c r="J27" s="11">
        <f t="shared" si="1"/>
        <v>0</v>
      </c>
      <c r="K27" s="14">
        <f t="shared" si="2"/>
        <v>1</v>
      </c>
      <c r="L27" s="68" t="s">
        <v>86</v>
      </c>
      <c r="M27" s="15">
        <f t="shared" si="0"/>
        <v>-26</v>
      </c>
    </row>
    <row r="28" spans="1:13" ht="92.25" customHeight="1">
      <c r="A28" s="2"/>
      <c r="B28" s="4"/>
      <c r="C28" s="3"/>
      <c r="D28" s="3"/>
      <c r="E28" s="45" t="s">
        <v>56</v>
      </c>
      <c r="F28" s="58" t="s">
        <v>63</v>
      </c>
      <c r="G28" s="59"/>
      <c r="H28" s="59">
        <v>930</v>
      </c>
      <c r="I28" s="36">
        <v>930</v>
      </c>
      <c r="J28" s="11">
        <f t="shared" si="1"/>
        <v>930</v>
      </c>
      <c r="K28" s="14">
        <f t="shared" si="2"/>
        <v>1</v>
      </c>
      <c r="L28" s="67" t="s">
        <v>38</v>
      </c>
      <c r="M28" s="15">
        <f t="shared" si="0"/>
        <v>0</v>
      </c>
    </row>
    <row r="29" spans="1:13" ht="65.25" customHeight="1">
      <c r="A29" s="2"/>
      <c r="B29" s="4"/>
      <c r="C29" s="3"/>
      <c r="D29" s="3"/>
      <c r="E29" s="45" t="s">
        <v>56</v>
      </c>
      <c r="F29" s="57" t="s">
        <v>64</v>
      </c>
      <c r="G29" s="40"/>
      <c r="H29" s="40">
        <v>324.2</v>
      </c>
      <c r="I29" s="40">
        <v>324.2</v>
      </c>
      <c r="J29" s="11">
        <f t="shared" si="1"/>
        <v>324.2</v>
      </c>
      <c r="K29" s="14">
        <f t="shared" si="2"/>
        <v>1</v>
      </c>
      <c r="L29" s="67" t="s">
        <v>38</v>
      </c>
      <c r="M29" s="15">
        <f t="shared" si="0"/>
        <v>0</v>
      </c>
    </row>
    <row r="30" spans="1:13" ht="55.5" customHeight="1">
      <c r="A30" s="2"/>
      <c r="B30" s="4"/>
      <c r="C30" s="3"/>
      <c r="D30" s="3"/>
      <c r="E30" s="46" t="s">
        <v>65</v>
      </c>
      <c r="F30" s="60" t="s">
        <v>21</v>
      </c>
      <c r="G30" s="38">
        <f>SUM(G31+G43+G44)</f>
        <v>218941.80000000002</v>
      </c>
      <c r="H30" s="38">
        <f>SUM(H31+H43+H44)</f>
        <v>228890.1</v>
      </c>
      <c r="I30" s="38">
        <f>SUM(I31+I43+I44)</f>
        <v>228889.90000000002</v>
      </c>
      <c r="J30" s="11">
        <f t="shared" si="1"/>
        <v>9948.100000000006</v>
      </c>
      <c r="K30" s="14">
        <f t="shared" si="2"/>
        <v>0.04543718924389961</v>
      </c>
      <c r="L30" s="69"/>
      <c r="M30" s="15">
        <f t="shared" si="0"/>
        <v>-0.1999999999825377</v>
      </c>
    </row>
    <row r="31" spans="1:13" ht="63" customHeight="1">
      <c r="A31" s="2"/>
      <c r="B31" s="4"/>
      <c r="C31" s="3"/>
      <c r="D31" s="3"/>
      <c r="E31" s="46" t="s">
        <v>66</v>
      </c>
      <c r="F31" s="60" t="s">
        <v>22</v>
      </c>
      <c r="G31" s="38">
        <f>SUM(G32:G42)</f>
        <v>217668.30000000002</v>
      </c>
      <c r="H31" s="38">
        <f>SUM(H32:H42)</f>
        <v>227614.80000000002</v>
      </c>
      <c r="I31" s="38">
        <f>SUM(I32:I42)</f>
        <v>227614.80000000002</v>
      </c>
      <c r="J31" s="11">
        <f t="shared" si="1"/>
        <v>9946.5</v>
      </c>
      <c r="K31" s="14">
        <f t="shared" si="2"/>
        <v>0.045695675484211495</v>
      </c>
      <c r="L31" s="67" t="s">
        <v>41</v>
      </c>
      <c r="M31" s="15">
        <f t="shared" si="0"/>
        <v>0</v>
      </c>
    </row>
    <row r="32" spans="1:13" ht="125.25" customHeight="1">
      <c r="A32" s="2"/>
      <c r="B32" s="4"/>
      <c r="C32" s="3"/>
      <c r="D32" s="3"/>
      <c r="E32" s="46" t="s">
        <v>66</v>
      </c>
      <c r="F32" s="61" t="s">
        <v>67</v>
      </c>
      <c r="G32" s="40">
        <v>14751</v>
      </c>
      <c r="H32" s="40">
        <v>16107.6</v>
      </c>
      <c r="I32" s="40">
        <v>16107.6</v>
      </c>
      <c r="J32" s="11">
        <f t="shared" si="1"/>
        <v>1356.6000000000004</v>
      </c>
      <c r="K32" s="14">
        <f t="shared" si="2"/>
        <v>0.09196664632906248</v>
      </c>
      <c r="L32" s="67"/>
      <c r="M32" s="15">
        <f t="shared" si="0"/>
        <v>0</v>
      </c>
    </row>
    <row r="33" spans="1:13" ht="121.5" customHeight="1">
      <c r="A33" s="2"/>
      <c r="B33" s="4"/>
      <c r="C33" s="3"/>
      <c r="D33" s="3"/>
      <c r="E33" s="47" t="s">
        <v>66</v>
      </c>
      <c r="F33" s="62" t="s">
        <v>23</v>
      </c>
      <c r="G33" s="39">
        <v>34.6</v>
      </c>
      <c r="H33" s="39">
        <v>34.6</v>
      </c>
      <c r="I33" s="39">
        <v>34.6</v>
      </c>
      <c r="J33" s="11">
        <f t="shared" si="1"/>
        <v>0</v>
      </c>
      <c r="K33" s="14">
        <f t="shared" si="2"/>
        <v>0</v>
      </c>
      <c r="L33" s="69"/>
      <c r="M33" s="15">
        <f t="shared" si="0"/>
        <v>0</v>
      </c>
    </row>
    <row r="34" spans="1:13" ht="89.25" customHeight="1">
      <c r="A34" s="2"/>
      <c r="B34" s="4"/>
      <c r="C34" s="3"/>
      <c r="D34" s="3"/>
      <c r="E34" s="46" t="s">
        <v>66</v>
      </c>
      <c r="F34" s="58" t="s">
        <v>68</v>
      </c>
      <c r="G34" s="40">
        <v>82.2</v>
      </c>
      <c r="H34" s="40">
        <v>82.2</v>
      </c>
      <c r="I34" s="40">
        <v>82.2</v>
      </c>
      <c r="J34" s="11">
        <f t="shared" si="1"/>
        <v>0</v>
      </c>
      <c r="K34" s="14">
        <f t="shared" si="2"/>
        <v>0</v>
      </c>
      <c r="L34" s="69"/>
      <c r="M34" s="15">
        <f t="shared" si="0"/>
        <v>0</v>
      </c>
    </row>
    <row r="35" spans="1:13" ht="78.75" customHeight="1">
      <c r="A35" s="2"/>
      <c r="B35" s="4"/>
      <c r="C35" s="3"/>
      <c r="D35" s="3"/>
      <c r="E35" s="46" t="s">
        <v>66</v>
      </c>
      <c r="F35" s="61" t="s">
        <v>69</v>
      </c>
      <c r="G35" s="40">
        <v>195938.2</v>
      </c>
      <c r="H35" s="40">
        <v>204528.1</v>
      </c>
      <c r="I35" s="40">
        <v>204528.1</v>
      </c>
      <c r="J35" s="11">
        <f t="shared" si="1"/>
        <v>8589.899999999994</v>
      </c>
      <c r="K35" s="14">
        <f t="shared" si="2"/>
        <v>0.043839843379188004</v>
      </c>
      <c r="L35" s="67"/>
      <c r="M35" s="15">
        <f t="shared" si="0"/>
        <v>0</v>
      </c>
    </row>
    <row r="36" spans="1:13" ht="79.5" customHeight="1">
      <c r="A36" s="2"/>
      <c r="B36" s="4"/>
      <c r="C36" s="3"/>
      <c r="D36" s="3"/>
      <c r="E36" s="46" t="s">
        <v>66</v>
      </c>
      <c r="F36" s="58" t="s">
        <v>70</v>
      </c>
      <c r="G36" s="40">
        <v>2397.1</v>
      </c>
      <c r="H36" s="40">
        <v>2397.1</v>
      </c>
      <c r="I36" s="40">
        <v>2397.1</v>
      </c>
      <c r="J36" s="11">
        <f t="shared" si="1"/>
        <v>0</v>
      </c>
      <c r="K36" s="14">
        <f t="shared" si="2"/>
        <v>0</v>
      </c>
      <c r="L36" s="67"/>
      <c r="M36" s="15"/>
    </row>
    <row r="37" spans="1:13" ht="51.75" customHeight="1">
      <c r="A37" s="2"/>
      <c r="B37" s="4"/>
      <c r="C37" s="3"/>
      <c r="D37" s="3"/>
      <c r="E37" s="46" t="s">
        <v>66</v>
      </c>
      <c r="F37" s="61" t="s">
        <v>24</v>
      </c>
      <c r="G37" s="40">
        <v>700.9</v>
      </c>
      <c r="H37" s="40">
        <v>700.9</v>
      </c>
      <c r="I37" s="40">
        <v>700.9</v>
      </c>
      <c r="J37" s="11">
        <f t="shared" si="1"/>
        <v>0</v>
      </c>
      <c r="K37" s="14">
        <f t="shared" si="2"/>
        <v>0</v>
      </c>
      <c r="L37" s="69"/>
      <c r="M37" s="15">
        <f t="shared" si="0"/>
        <v>0</v>
      </c>
    </row>
    <row r="38" spans="1:13" ht="82.5" customHeight="1">
      <c r="A38" s="2"/>
      <c r="B38" s="4"/>
      <c r="C38" s="3"/>
      <c r="D38" s="3" t="s">
        <v>0</v>
      </c>
      <c r="E38" s="48" t="s">
        <v>66</v>
      </c>
      <c r="F38" s="61" t="s">
        <v>25</v>
      </c>
      <c r="G38" s="40">
        <v>1087.1</v>
      </c>
      <c r="H38" s="40">
        <v>1087.1</v>
      </c>
      <c r="I38" s="40">
        <v>1087.1</v>
      </c>
      <c r="J38" s="11">
        <f t="shared" si="1"/>
        <v>0</v>
      </c>
      <c r="K38" s="14">
        <f t="shared" si="2"/>
        <v>0</v>
      </c>
      <c r="L38" s="67"/>
      <c r="M38" s="15">
        <f t="shared" si="0"/>
        <v>0</v>
      </c>
    </row>
    <row r="39" spans="5:19" ht="60.75" customHeight="1">
      <c r="E39" s="48" t="s">
        <v>66</v>
      </c>
      <c r="F39" s="61" t="s">
        <v>26</v>
      </c>
      <c r="G39" s="40">
        <v>136.7</v>
      </c>
      <c r="H39" s="40">
        <v>136.7</v>
      </c>
      <c r="I39" s="40">
        <v>136.7</v>
      </c>
      <c r="J39" s="11">
        <f t="shared" si="1"/>
        <v>0</v>
      </c>
      <c r="K39" s="14">
        <f t="shared" si="2"/>
        <v>0</v>
      </c>
      <c r="L39" s="67"/>
      <c r="M39" s="30">
        <f>L39+K39</f>
        <v>0</v>
      </c>
      <c r="N39" s="30">
        <v>431</v>
      </c>
      <c r="O39" s="28">
        <f>N39+M39</f>
        <v>431</v>
      </c>
      <c r="P39" s="30">
        <v>-109.4</v>
      </c>
      <c r="Q39" s="28">
        <f>P39+O39</f>
        <v>321.6</v>
      </c>
      <c r="R39" s="29">
        <f>SUM(R40:R41)</f>
        <v>0</v>
      </c>
      <c r="S39" s="28">
        <f>SUM(S40:S41)</f>
        <v>0</v>
      </c>
    </row>
    <row r="40" spans="5:12" ht="66" customHeight="1">
      <c r="E40" s="48" t="s">
        <v>66</v>
      </c>
      <c r="F40" s="61" t="s">
        <v>27</v>
      </c>
      <c r="G40" s="40">
        <v>160.2</v>
      </c>
      <c r="H40" s="40">
        <v>160.2</v>
      </c>
      <c r="I40" s="40">
        <v>160.2</v>
      </c>
      <c r="J40" s="11">
        <f t="shared" si="1"/>
        <v>0</v>
      </c>
      <c r="K40" s="14">
        <f t="shared" si="2"/>
        <v>0</v>
      </c>
      <c r="L40" s="67"/>
    </row>
    <row r="41" spans="5:12" ht="69.75" customHeight="1">
      <c r="E41" s="48" t="s">
        <v>66</v>
      </c>
      <c r="F41" s="61" t="s">
        <v>28</v>
      </c>
      <c r="G41" s="40">
        <v>34.4</v>
      </c>
      <c r="H41" s="40">
        <v>34.4</v>
      </c>
      <c r="I41" s="40">
        <v>34.4</v>
      </c>
      <c r="J41" s="11">
        <f t="shared" si="1"/>
        <v>0</v>
      </c>
      <c r="K41" s="14">
        <f t="shared" si="2"/>
        <v>0</v>
      </c>
      <c r="L41" s="67"/>
    </row>
    <row r="42" spans="5:12" ht="78.75" customHeight="1">
      <c r="E42" s="48" t="s">
        <v>66</v>
      </c>
      <c r="F42" s="61" t="s">
        <v>29</v>
      </c>
      <c r="G42" s="40">
        <v>2345.9</v>
      </c>
      <c r="H42" s="40">
        <v>2345.9</v>
      </c>
      <c r="I42" s="40">
        <v>2345.9</v>
      </c>
      <c r="J42" s="11">
        <f t="shared" si="1"/>
        <v>0</v>
      </c>
      <c r="K42" s="14">
        <f t="shared" si="2"/>
        <v>0</v>
      </c>
      <c r="L42" s="67"/>
    </row>
    <row r="43" spans="5:12" ht="98.25" customHeight="1">
      <c r="E43" s="48" t="s">
        <v>71</v>
      </c>
      <c r="F43" s="60" t="s">
        <v>72</v>
      </c>
      <c r="G43" s="38"/>
      <c r="H43" s="38">
        <v>1.8</v>
      </c>
      <c r="I43" s="38">
        <v>1.6</v>
      </c>
      <c r="J43" s="11">
        <f t="shared" si="1"/>
        <v>1.6</v>
      </c>
      <c r="K43" s="14">
        <f t="shared" si="2"/>
        <v>1</v>
      </c>
      <c r="L43" s="67" t="s">
        <v>37</v>
      </c>
    </row>
    <row r="44" spans="5:12" ht="62.25" customHeight="1">
      <c r="E44" s="44" t="s">
        <v>73</v>
      </c>
      <c r="F44" s="60" t="s">
        <v>30</v>
      </c>
      <c r="G44" s="38">
        <v>1273.5</v>
      </c>
      <c r="H44" s="38">
        <v>1273.5</v>
      </c>
      <c r="I44" s="38">
        <v>1273.5</v>
      </c>
      <c r="J44" s="11">
        <f t="shared" si="1"/>
        <v>0</v>
      </c>
      <c r="K44" s="14">
        <f t="shared" si="2"/>
        <v>0</v>
      </c>
      <c r="L44" s="67"/>
    </row>
    <row r="45" spans="5:12" ht="37.5">
      <c r="E45" s="46" t="s">
        <v>74</v>
      </c>
      <c r="F45" s="63" t="s">
        <v>31</v>
      </c>
      <c r="G45" s="38">
        <f>SUM(G46:G47)</f>
        <v>1480.4</v>
      </c>
      <c r="H45" s="38">
        <f>SUM(H46:H47)</f>
        <v>9547.1</v>
      </c>
      <c r="I45" s="38">
        <f>SUM(I46:I47)</f>
        <v>9547.1</v>
      </c>
      <c r="J45" s="11">
        <f t="shared" si="1"/>
        <v>8066.700000000001</v>
      </c>
      <c r="K45" s="14">
        <f t="shared" si="2"/>
        <v>5.449000270197244</v>
      </c>
      <c r="L45" s="67"/>
    </row>
    <row r="46" spans="5:12" ht="112.5">
      <c r="E46" s="46" t="s">
        <v>75</v>
      </c>
      <c r="F46" s="63" t="s">
        <v>32</v>
      </c>
      <c r="G46" s="38">
        <v>1480.4</v>
      </c>
      <c r="H46" s="38">
        <v>1647.1</v>
      </c>
      <c r="I46" s="38">
        <v>1647.1</v>
      </c>
      <c r="J46" s="11">
        <f t="shared" si="1"/>
        <v>166.69999999999982</v>
      </c>
      <c r="K46" s="14">
        <f t="shared" si="2"/>
        <v>0.11260470143204526</v>
      </c>
      <c r="L46" s="67"/>
    </row>
    <row r="47" spans="5:12" ht="56.25">
      <c r="E47" s="44" t="s">
        <v>76</v>
      </c>
      <c r="F47" s="63" t="s">
        <v>34</v>
      </c>
      <c r="G47" s="35"/>
      <c r="H47" s="35">
        <v>7900</v>
      </c>
      <c r="I47" s="38">
        <v>7900</v>
      </c>
      <c r="J47" s="11">
        <f t="shared" si="1"/>
        <v>7900</v>
      </c>
      <c r="K47" s="14">
        <f t="shared" si="2"/>
        <v>1</v>
      </c>
      <c r="L47" s="67" t="s">
        <v>38</v>
      </c>
    </row>
    <row r="48" spans="5:12" ht="37.5">
      <c r="E48" s="44" t="s">
        <v>77</v>
      </c>
      <c r="F48" s="63" t="s">
        <v>78</v>
      </c>
      <c r="G48" s="35">
        <f>SUM(G49)</f>
        <v>0</v>
      </c>
      <c r="H48" s="35">
        <f>SUM(H49)</f>
        <v>1124.3</v>
      </c>
      <c r="I48" s="38">
        <f>SUM(I49)</f>
        <v>1124.3</v>
      </c>
      <c r="J48" s="11">
        <f t="shared" si="1"/>
        <v>1124.3</v>
      </c>
      <c r="K48" s="14">
        <f t="shared" si="2"/>
        <v>1</v>
      </c>
      <c r="L48" s="12" t="s">
        <v>87</v>
      </c>
    </row>
    <row r="49" spans="5:12" ht="56.25" hidden="1">
      <c r="E49" s="49" t="s">
        <v>79</v>
      </c>
      <c r="F49" s="64" t="s">
        <v>80</v>
      </c>
      <c r="G49" s="35"/>
      <c r="H49" s="35">
        <v>1124.3</v>
      </c>
      <c r="I49" s="38">
        <v>1124.3</v>
      </c>
      <c r="J49" s="11">
        <f t="shared" si="1"/>
        <v>1124.3</v>
      </c>
      <c r="K49" s="14">
        <f t="shared" si="2"/>
        <v>1</v>
      </c>
      <c r="L49" s="12"/>
    </row>
    <row r="50" spans="5:12" ht="62.25" customHeight="1">
      <c r="E50" s="44" t="s">
        <v>82</v>
      </c>
      <c r="F50" s="66" t="s">
        <v>81</v>
      </c>
      <c r="G50" s="41"/>
      <c r="H50" s="41"/>
      <c r="I50" s="38">
        <v>1.3</v>
      </c>
      <c r="J50" s="41"/>
      <c r="K50" s="41"/>
      <c r="L50" s="12"/>
    </row>
    <row r="51" ht="18.75">
      <c r="L51" s="12"/>
    </row>
  </sheetData>
  <sheetProtection/>
  <mergeCells count="4">
    <mergeCell ref="E4:H4"/>
    <mergeCell ref="E2:K2"/>
    <mergeCell ref="B8:D8"/>
    <mergeCell ref="C9:D9"/>
  </mergeCells>
  <printOptions/>
  <pageMargins left="0.7480314960629921" right="0.31496062992125984" top="0.67" bottom="0.31496062992125984" header="0.32" footer="0.31496062992125984"/>
  <pageSetup fitToHeight="0" fitToWidth="1" horizontalDpi="600" verticalDpi="600" orientation="portrait" paperSize="9" scale="3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В.Л.Теплякова</cp:lastModifiedBy>
  <cp:lastPrinted>2018-05-16T12:27:30Z</cp:lastPrinted>
  <dcterms:created xsi:type="dcterms:W3CDTF">2015-12-11T07:39:19Z</dcterms:created>
  <dcterms:modified xsi:type="dcterms:W3CDTF">2018-05-16T13:29:48Z</dcterms:modified>
  <cp:category/>
  <cp:version/>
  <cp:contentType/>
  <cp:contentStatus/>
</cp:coreProperties>
</file>