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подраздел" sheetId="4" r:id="rId1"/>
    <sheet name="отклонение от первоначального" sheetId="5" r:id="rId2"/>
    <sheet name="Сравнение расходов с 2020 годом" sheetId="6" r:id="rId3"/>
    <sheet name="Лист1" sheetId="1" r:id="rId4"/>
    <sheet name="Лист2" sheetId="2" r:id="rId5"/>
    <sheet name="Лист3" sheetId="3" r:id="rId6"/>
  </sheets>
  <externalReferences>
    <externalReference r:id="rId7"/>
  </externalReferences>
  <definedNames>
    <definedName name="__bookmark_5" localSheetId="0">[1]госзадание!#REF!</definedName>
    <definedName name="__bookmark_5">[1]госзадание!#REF!</definedName>
    <definedName name="_xlnm.Print_Area" localSheetId="1">'отклонение от первоначального'!$A$1:$L$50</definedName>
    <definedName name="_xlnm.Print_Area" localSheetId="0">'раздел подраздел'!$B$1:$V$58</definedName>
    <definedName name="_xlnm.Print_Area" localSheetId="2">'Сравнение расходов с 2020 годом'!$A$1:$F$50</definedName>
  </definedNames>
  <calcPr calcId="124519"/>
</workbook>
</file>

<file path=xl/calcChain.xml><?xml version="1.0" encoding="utf-8"?>
<calcChain xmlns="http://schemas.openxmlformats.org/spreadsheetml/2006/main">
  <c r="F50" i="6"/>
  <c r="E50"/>
  <c r="J48" i="5"/>
  <c r="F4" i="6"/>
  <c r="F48"/>
  <c r="U13" i="4"/>
  <c r="E47" i="5"/>
  <c r="L42"/>
  <c r="E42"/>
  <c r="F42" s="1"/>
  <c r="F19"/>
  <c r="E19"/>
  <c r="E11"/>
  <c r="F11" s="1"/>
  <c r="E10"/>
  <c r="F10" s="1"/>
  <c r="E9"/>
  <c r="E8"/>
  <c r="E7"/>
  <c r="F7" s="1"/>
  <c r="E6"/>
  <c r="F6" s="1"/>
  <c r="E5"/>
  <c r="L13"/>
  <c r="K13"/>
  <c r="J13"/>
  <c r="H13"/>
  <c r="E13"/>
  <c r="F13" s="1"/>
  <c r="G43"/>
  <c r="G38"/>
  <c r="G35"/>
  <c r="G32"/>
  <c r="H32" s="1"/>
  <c r="G26"/>
  <c r="L26" s="1"/>
  <c r="G24"/>
  <c r="G20"/>
  <c r="G16"/>
  <c r="L16" s="1"/>
  <c r="G12"/>
  <c r="G4"/>
  <c r="F5"/>
  <c r="D45"/>
  <c r="F47"/>
  <c r="D43"/>
  <c r="D38"/>
  <c r="D35"/>
  <c r="D32"/>
  <c r="D26"/>
  <c r="D24"/>
  <c r="D20"/>
  <c r="D16"/>
  <c r="D12"/>
  <c r="E12" s="1"/>
  <c r="D4"/>
  <c r="E4" s="1"/>
  <c r="C20"/>
  <c r="C43"/>
  <c r="C38"/>
  <c r="C35"/>
  <c r="C32"/>
  <c r="L32" s="1"/>
  <c r="C26"/>
  <c r="C24"/>
  <c r="C16"/>
  <c r="C12"/>
  <c r="C4"/>
  <c r="F47" i="6"/>
  <c r="F12"/>
  <c r="E12"/>
  <c r="E20"/>
  <c r="E35"/>
  <c r="E36"/>
  <c r="D35"/>
  <c r="C35"/>
  <c r="F13"/>
  <c r="E15"/>
  <c r="F15" s="1"/>
  <c r="E14"/>
  <c r="E13"/>
  <c r="D12"/>
  <c r="C12"/>
  <c r="C47"/>
  <c r="C45"/>
  <c r="C43"/>
  <c r="C38"/>
  <c r="C32"/>
  <c r="C26"/>
  <c r="C24"/>
  <c r="C20"/>
  <c r="C16"/>
  <c r="C4"/>
  <c r="U56" i="4"/>
  <c r="S18"/>
  <c r="S13"/>
  <c r="T13"/>
  <c r="U22"/>
  <c r="T22"/>
  <c r="S22"/>
  <c r="L20"/>
  <c r="M20"/>
  <c r="N20"/>
  <c r="O20"/>
  <c r="P20"/>
  <c r="Q20"/>
  <c r="R20"/>
  <c r="K20"/>
  <c r="J55"/>
  <c r="J53"/>
  <c r="J51"/>
  <c r="J46"/>
  <c r="J58" s="1"/>
  <c r="J43"/>
  <c r="J40"/>
  <c r="J34"/>
  <c r="J32"/>
  <c r="J28"/>
  <c r="J24"/>
  <c r="J20"/>
  <c r="J12"/>
  <c r="E49" i="6"/>
  <c r="F49" s="1"/>
  <c r="E48"/>
  <c r="E47" s="1"/>
  <c r="D47"/>
  <c r="E46"/>
  <c r="D45"/>
  <c r="E45"/>
  <c r="E44"/>
  <c r="E43" s="1"/>
  <c r="F43" s="1"/>
  <c r="D43"/>
  <c r="E42"/>
  <c r="F42" s="1"/>
  <c r="E41"/>
  <c r="F41" s="1"/>
  <c r="E40"/>
  <c r="F40" s="1"/>
  <c r="F39"/>
  <c r="E39"/>
  <c r="D38"/>
  <c r="E37"/>
  <c r="E34"/>
  <c r="F34" s="1"/>
  <c r="E33"/>
  <c r="D32"/>
  <c r="E31"/>
  <c r="F31" s="1"/>
  <c r="E30"/>
  <c r="F30" s="1"/>
  <c r="E29"/>
  <c r="F29" s="1"/>
  <c r="E28"/>
  <c r="F28" s="1"/>
  <c r="F27"/>
  <c r="E27"/>
  <c r="D26"/>
  <c r="E25"/>
  <c r="E24" s="1"/>
  <c r="F24" s="1"/>
  <c r="D24"/>
  <c r="E23"/>
  <c r="F23" s="1"/>
  <c r="E22"/>
  <c r="F22" s="1"/>
  <c r="F21"/>
  <c r="E21"/>
  <c r="F20" s="1"/>
  <c r="D20"/>
  <c r="E19"/>
  <c r="F19" s="1"/>
  <c r="E18"/>
  <c r="F18" s="1"/>
  <c r="E17"/>
  <c r="D16"/>
  <c r="E11"/>
  <c r="F11" s="1"/>
  <c r="E10"/>
  <c r="E9"/>
  <c r="F9" s="1"/>
  <c r="F8"/>
  <c r="E8"/>
  <c r="E7"/>
  <c r="F7" s="1"/>
  <c r="F6"/>
  <c r="E6"/>
  <c r="E5"/>
  <c r="F5" s="1"/>
  <c r="D4"/>
  <c r="L47" i="5"/>
  <c r="K47"/>
  <c r="J47"/>
  <c r="H47"/>
  <c r="L46"/>
  <c r="K46"/>
  <c r="J46"/>
  <c r="H46"/>
  <c r="E46"/>
  <c r="F46" s="1"/>
  <c r="G45"/>
  <c r="C45"/>
  <c r="L44"/>
  <c r="K44"/>
  <c r="J44"/>
  <c r="H44"/>
  <c r="E44"/>
  <c r="F44" s="1"/>
  <c r="L43"/>
  <c r="J43"/>
  <c r="K42"/>
  <c r="J42"/>
  <c r="H42"/>
  <c r="L41"/>
  <c r="K41"/>
  <c r="J41"/>
  <c r="H41"/>
  <c r="E41"/>
  <c r="F41" s="1"/>
  <c r="L40"/>
  <c r="K40"/>
  <c r="J40"/>
  <c r="H40"/>
  <c r="E40"/>
  <c r="F40" s="1"/>
  <c r="L39"/>
  <c r="K39"/>
  <c r="J39"/>
  <c r="H39"/>
  <c r="E39"/>
  <c r="F39" s="1"/>
  <c r="L37"/>
  <c r="K37"/>
  <c r="J37"/>
  <c r="H37"/>
  <c r="E37"/>
  <c r="F37" s="1"/>
  <c r="L36"/>
  <c r="K36"/>
  <c r="J36"/>
  <c r="I36"/>
  <c r="H36"/>
  <c r="E36"/>
  <c r="F36" s="1"/>
  <c r="J35"/>
  <c r="L34"/>
  <c r="K34"/>
  <c r="J34"/>
  <c r="H34"/>
  <c r="F34"/>
  <c r="E34"/>
  <c r="L33"/>
  <c r="K33"/>
  <c r="J33"/>
  <c r="H33"/>
  <c r="E33"/>
  <c r="F33" s="1"/>
  <c r="J32"/>
  <c r="L31"/>
  <c r="K31"/>
  <c r="J31"/>
  <c r="H31"/>
  <c r="E31"/>
  <c r="F31" s="1"/>
  <c r="L30"/>
  <c r="K30"/>
  <c r="J30"/>
  <c r="H30"/>
  <c r="E30"/>
  <c r="F30" s="1"/>
  <c r="L29"/>
  <c r="K29"/>
  <c r="J29"/>
  <c r="H29"/>
  <c r="F29"/>
  <c r="E29"/>
  <c r="L28"/>
  <c r="K28"/>
  <c r="J28"/>
  <c r="H28"/>
  <c r="E28"/>
  <c r="F28" s="1"/>
  <c r="L27"/>
  <c r="K27"/>
  <c r="J27"/>
  <c r="H27"/>
  <c r="E27"/>
  <c r="F27" s="1"/>
  <c r="K26"/>
  <c r="L25"/>
  <c r="K25"/>
  <c r="J25"/>
  <c r="H25"/>
  <c r="E25"/>
  <c r="F25" s="1"/>
  <c r="L23"/>
  <c r="K23"/>
  <c r="J23"/>
  <c r="H23"/>
  <c r="E23"/>
  <c r="F23" s="1"/>
  <c r="L22"/>
  <c r="K22"/>
  <c r="J22"/>
  <c r="H22"/>
  <c r="E22"/>
  <c r="F22" s="1"/>
  <c r="L21"/>
  <c r="K21"/>
  <c r="J21"/>
  <c r="H21"/>
  <c r="E21"/>
  <c r="F21" s="1"/>
  <c r="L19"/>
  <c r="K19"/>
  <c r="J19"/>
  <c r="H19"/>
  <c r="L18"/>
  <c r="K18"/>
  <c r="J18"/>
  <c r="H18"/>
  <c r="E18"/>
  <c r="F18" s="1"/>
  <c r="L17"/>
  <c r="K17"/>
  <c r="J17"/>
  <c r="H17"/>
  <c r="E17"/>
  <c r="F17" s="1"/>
  <c r="L15"/>
  <c r="K15"/>
  <c r="J15"/>
  <c r="H15"/>
  <c r="E15"/>
  <c r="F15" s="1"/>
  <c r="L14"/>
  <c r="K14"/>
  <c r="J14"/>
  <c r="H14"/>
  <c r="E14"/>
  <c r="F14" s="1"/>
  <c r="L11"/>
  <c r="K11"/>
  <c r="J11"/>
  <c r="H11"/>
  <c r="L10"/>
  <c r="K10"/>
  <c r="J10"/>
  <c r="L9"/>
  <c r="K9"/>
  <c r="J9"/>
  <c r="H9"/>
  <c r="F9"/>
  <c r="L8"/>
  <c r="K8"/>
  <c r="J8"/>
  <c r="H8"/>
  <c r="F8"/>
  <c r="L7"/>
  <c r="K7"/>
  <c r="J7"/>
  <c r="H7"/>
  <c r="L6"/>
  <c r="K6"/>
  <c r="J6"/>
  <c r="H6"/>
  <c r="L5"/>
  <c r="K5"/>
  <c r="J5"/>
  <c r="H5"/>
  <c r="J4"/>
  <c r="T57" i="4"/>
  <c r="S57"/>
  <c r="T56"/>
  <c r="S56"/>
  <c r="R55"/>
  <c r="Q55"/>
  <c r="P55"/>
  <c r="O55"/>
  <c r="N55"/>
  <c r="M55"/>
  <c r="L55"/>
  <c r="K55"/>
  <c r="U54"/>
  <c r="U53"/>
  <c r="R53"/>
  <c r="Q53"/>
  <c r="P53"/>
  <c r="O53"/>
  <c r="N53"/>
  <c r="M53"/>
  <c r="L53"/>
  <c r="K53"/>
  <c r="T52"/>
  <c r="S52"/>
  <c r="U52" s="1"/>
  <c r="R51"/>
  <c r="T51" s="1"/>
  <c r="Q51"/>
  <c r="P51"/>
  <c r="O51"/>
  <c r="N51"/>
  <c r="M51"/>
  <c r="L51"/>
  <c r="K51"/>
  <c r="S51" s="1"/>
  <c r="U51" s="1"/>
  <c r="T50"/>
  <c r="S50"/>
  <c r="T49"/>
  <c r="S49"/>
  <c r="T48"/>
  <c r="U48" s="1"/>
  <c r="S48"/>
  <c r="T47"/>
  <c r="S47"/>
  <c r="R46"/>
  <c r="Q46"/>
  <c r="P46"/>
  <c r="O46"/>
  <c r="N46"/>
  <c r="M46"/>
  <c r="L46"/>
  <c r="K46"/>
  <c r="T45"/>
  <c r="S45"/>
  <c r="T44"/>
  <c r="S44"/>
  <c r="R43"/>
  <c r="Q43"/>
  <c r="P43"/>
  <c r="O43"/>
  <c r="N43"/>
  <c r="M43"/>
  <c r="L43"/>
  <c r="K43"/>
  <c r="T42"/>
  <c r="S42"/>
  <c r="T41"/>
  <c r="S41"/>
  <c r="R40"/>
  <c r="Q40"/>
  <c r="P40"/>
  <c r="O40"/>
  <c r="N40"/>
  <c r="M40"/>
  <c r="L40"/>
  <c r="K40"/>
  <c r="T39"/>
  <c r="S39"/>
  <c r="T38"/>
  <c r="S38"/>
  <c r="U38" s="1"/>
  <c r="T37"/>
  <c r="S37"/>
  <c r="U37" s="1"/>
  <c r="T36"/>
  <c r="S36"/>
  <c r="T35"/>
  <c r="S35"/>
  <c r="R34"/>
  <c r="Q34"/>
  <c r="P34"/>
  <c r="O34"/>
  <c r="N34"/>
  <c r="M34"/>
  <c r="L34"/>
  <c r="K34"/>
  <c r="T33"/>
  <c r="S33"/>
  <c r="R32"/>
  <c r="Q32"/>
  <c r="T32" s="1"/>
  <c r="P32"/>
  <c r="O32"/>
  <c r="N32"/>
  <c r="M32"/>
  <c r="L32"/>
  <c r="K32"/>
  <c r="T31"/>
  <c r="U31" s="1"/>
  <c r="S31"/>
  <c r="T30"/>
  <c r="S30"/>
  <c r="T29"/>
  <c r="S29"/>
  <c r="O28" s="1"/>
  <c r="R28"/>
  <c r="Q28"/>
  <c r="N28"/>
  <c r="M28"/>
  <c r="L28"/>
  <c r="K28"/>
  <c r="T27"/>
  <c r="S27"/>
  <c r="T26"/>
  <c r="S26"/>
  <c r="T25"/>
  <c r="S25"/>
  <c r="R24"/>
  <c r="T24" s="1"/>
  <c r="Q24"/>
  <c r="P24"/>
  <c r="O24"/>
  <c r="N24"/>
  <c r="M24"/>
  <c r="L24"/>
  <c r="K24"/>
  <c r="T23"/>
  <c r="S23"/>
  <c r="T21"/>
  <c r="S21"/>
  <c r="T19"/>
  <c r="S19"/>
  <c r="T17"/>
  <c r="S17"/>
  <c r="T16"/>
  <c r="U16" s="1"/>
  <c r="S16"/>
  <c r="U15"/>
  <c r="T15"/>
  <c r="S15"/>
  <c r="T14"/>
  <c r="S14"/>
  <c r="R12"/>
  <c r="Q12"/>
  <c r="P12"/>
  <c r="O12"/>
  <c r="N12"/>
  <c r="M12"/>
  <c r="L12"/>
  <c r="K12"/>
  <c r="D48" i="5" l="1"/>
  <c r="H26"/>
  <c r="H35"/>
  <c r="J26"/>
  <c r="H43"/>
  <c r="H4"/>
  <c r="L24"/>
  <c r="J38"/>
  <c r="E16"/>
  <c r="F16" s="1"/>
  <c r="E24"/>
  <c r="F24" s="1"/>
  <c r="J20"/>
  <c r="L35"/>
  <c r="L45"/>
  <c r="L4"/>
  <c r="L38"/>
  <c r="H38"/>
  <c r="E38"/>
  <c r="F38" s="1"/>
  <c r="F4"/>
  <c r="E26"/>
  <c r="F26" s="1"/>
  <c r="E43"/>
  <c r="E20"/>
  <c r="F20" s="1"/>
  <c r="E45"/>
  <c r="F45" s="1"/>
  <c r="K20"/>
  <c r="E32"/>
  <c r="F32" s="1"/>
  <c r="L12"/>
  <c r="C48"/>
  <c r="E35"/>
  <c r="F35" s="1"/>
  <c r="F12"/>
  <c r="F44" i="6"/>
  <c r="E38"/>
  <c r="F38" s="1"/>
  <c r="F35"/>
  <c r="E26"/>
  <c r="F26" s="1"/>
  <c r="C50"/>
  <c r="D50"/>
  <c r="E16"/>
  <c r="F16" s="1"/>
  <c r="E32"/>
  <c r="F32" s="1"/>
  <c r="E4"/>
  <c r="T55" i="4"/>
  <c r="U49"/>
  <c r="S46"/>
  <c r="U46" s="1"/>
  <c r="U45"/>
  <c r="T43"/>
  <c r="S40"/>
  <c r="U42"/>
  <c r="U39"/>
  <c r="U36"/>
  <c r="U33"/>
  <c r="N58"/>
  <c r="M58"/>
  <c r="U27"/>
  <c r="U25"/>
  <c r="T20"/>
  <c r="U21"/>
  <c r="U57"/>
  <c r="U50"/>
  <c r="U47"/>
  <c r="T46"/>
  <c r="U44"/>
  <c r="U41"/>
  <c r="T40"/>
  <c r="U40" s="1"/>
  <c r="U35"/>
  <c r="U30"/>
  <c r="U26"/>
  <c r="U23"/>
  <c r="U19"/>
  <c r="U17"/>
  <c r="U14"/>
  <c r="S55"/>
  <c r="S43"/>
  <c r="S34"/>
  <c r="S32"/>
  <c r="U32" s="1"/>
  <c r="O58"/>
  <c r="S28"/>
  <c r="Q58"/>
  <c r="L58"/>
  <c r="S20"/>
  <c r="U20" s="1"/>
  <c r="S12"/>
  <c r="K58"/>
  <c r="F17" i="6"/>
  <c r="F25"/>
  <c r="F33"/>
  <c r="F37"/>
  <c r="K24" i="5"/>
  <c r="J12"/>
  <c r="J16"/>
  <c r="K4"/>
  <c r="H20"/>
  <c r="L20"/>
  <c r="K32"/>
  <c r="K35"/>
  <c r="K38"/>
  <c r="K43"/>
  <c r="J45"/>
  <c r="K12"/>
  <c r="K16"/>
  <c r="H45"/>
  <c r="J24"/>
  <c r="K45"/>
  <c r="G48"/>
  <c r="H12"/>
  <c r="H16"/>
  <c r="H24"/>
  <c r="S24" i="4"/>
  <c r="U24" s="1"/>
  <c r="R58"/>
  <c r="T12"/>
  <c r="P28"/>
  <c r="P58" s="1"/>
  <c r="T28"/>
  <c r="U28" s="1"/>
  <c r="U29"/>
  <c r="T34"/>
  <c r="I45" i="5" l="1"/>
  <c r="I13"/>
  <c r="K48"/>
  <c r="I4"/>
  <c r="L48"/>
  <c r="I42"/>
  <c r="I48"/>
  <c r="H48"/>
  <c r="I5"/>
  <c r="F43"/>
  <c r="E48"/>
  <c r="F48" s="1"/>
  <c r="I35"/>
  <c r="I16"/>
  <c r="U55" i="4"/>
  <c r="U43"/>
  <c r="U34"/>
  <c r="U12"/>
  <c r="I41" i="5"/>
  <c r="I28"/>
  <c r="I25"/>
  <c r="I22"/>
  <c r="I19"/>
  <c r="I17"/>
  <c r="I14"/>
  <c r="I10"/>
  <c r="I7"/>
  <c r="I39"/>
  <c r="I33"/>
  <c r="I30"/>
  <c r="I26"/>
  <c r="I9"/>
  <c r="I46"/>
  <c r="I43"/>
  <c r="I32"/>
  <c r="I29"/>
  <c r="I18"/>
  <c r="I15"/>
  <c r="I11"/>
  <c r="I40"/>
  <c r="I37"/>
  <c r="I34"/>
  <c r="I31"/>
  <c r="I27"/>
  <c r="I21"/>
  <c r="I6"/>
  <c r="I47"/>
  <c r="I44"/>
  <c r="I20"/>
  <c r="I38"/>
  <c r="I23"/>
  <c r="I8"/>
  <c r="I24"/>
  <c r="I12"/>
  <c r="T58" i="4"/>
  <c r="S58"/>
  <c r="U58" l="1"/>
</calcChain>
</file>

<file path=xl/sharedStrings.xml><?xml version="1.0" encoding="utf-8"?>
<sst xmlns="http://schemas.openxmlformats.org/spreadsheetml/2006/main" count="386" uniqueCount="213">
  <si>
    <t>Приложение 4</t>
  </si>
  <si>
    <t>к Решению Представительного Собрания</t>
  </si>
  <si>
    <t>Никольского муниципального района</t>
  </si>
  <si>
    <t>"Об исполнении районного бюджета за 2016 год"</t>
  </si>
  <si>
    <t>РАСХОДЫ РАЙОННОГО БЮДЖЕТА ПО РАЗДЕЛАМ,</t>
  </si>
  <si>
    <t>(тыс. рублей)</t>
  </si>
  <si>
    <t>Наименование</t>
  </si>
  <si>
    <t>Раздел</t>
  </si>
  <si>
    <t>Подраздел</t>
  </si>
  <si>
    <t>Утверждено решением ПС о бюджете от 09.02.2016 № 10</t>
  </si>
  <si>
    <t>Утверждено решением ПС о бюджете от 07.06.2016 № 30</t>
  </si>
  <si>
    <t>Утверждено решением ПС о бюджете от 09.09.2016 № 47</t>
  </si>
  <si>
    <t>Утверждено решением ПС о бюджете от 28.10.2016 № 52</t>
  </si>
  <si>
    <t>Утверждено решением ПС о бюджете от 12.12.2016 № 85</t>
  </si>
  <si>
    <t>Факт 2020 года</t>
  </si>
  <si>
    <t>Отклонение от первоначального бюджета,%</t>
  </si>
  <si>
    <t>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</si>
  <si>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</si>
  <si>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</si>
  <si>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</si>
  <si>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</si>
  <si>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</si>
  <si>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</si>
  <si>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</si>
  <si>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</si>
  <si>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</si>
  <si>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</si>
  <si>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</si>
  <si>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</si>
  <si>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</si>
  <si>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</si>
  <si>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</si>
  <si>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</si>
  <si>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</si>
  <si>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</si>
  <si>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</si>
  <si>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провоохранительной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</si>
  <si>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</si>
  <si>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</si>
  <si>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</si>
  <si>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</si>
  <si>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</si>
  <si>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</si>
  <si>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</si>
  <si>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</si>
  <si>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</si>
  <si>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</si>
  <si>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</si>
  <si>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</si>
  <si>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</si>
  <si>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</si>
  <si>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</si>
  <si>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</si>
  <si>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</si>
  <si>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</si>
  <si>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</si>
  <si>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</si>
  <si>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</si>
  <si>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</si>
  <si>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</si>
  <si>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>ЗДРАВООХРАНЕНИЕ</t>
  </si>
  <si>
    <t>Санитарно - 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</si>
  <si>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</si>
  <si>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</si>
  <si>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</si>
  <si>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</si>
  <si>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</si>
  <si>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</si>
  <si>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</si>
  <si>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</si>
  <si>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ОБСЛУЖИВАНИЕ ГОСУДАРСТВЕННОГО И  МУНИЦИПАЛЬНОГО ДОЛГА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</si>
  <si>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</si>
  <si>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</si>
  <si>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</si>
  <si>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</si>
  <si>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</si>
  <si>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Приложение 2</t>
  </si>
  <si>
    <t>Расходы</t>
  </si>
  <si>
    <t>Сумма изменения</t>
  </si>
  <si>
    <t>Процент изменения (%)</t>
  </si>
  <si>
    <t>Исполнено за 2020 год, тыс.руб.</t>
  </si>
  <si>
    <t>Процент исполнения (%)</t>
  </si>
  <si>
    <t>Доля фактических расходов в общей сумме расходов, %</t>
  </si>
  <si>
    <t>Абсолютное отклонение исполнения от уточненного бюджета, тыс. руб.</t>
  </si>
  <si>
    <t>Абсолютное отклонение исполнения от первоначального плана, тыс. руб.</t>
  </si>
  <si>
    <t>% отклонения  исполнения от плана</t>
  </si>
  <si>
    <t>1.</t>
  </si>
  <si>
    <t>Общегосударственные вопросы, всего</t>
  </si>
  <si>
    <t>1.1</t>
  </si>
  <si>
    <t>1.2</t>
  </si>
  <si>
    <t>1.3</t>
  </si>
  <si>
    <t>1.4</t>
  </si>
  <si>
    <t>1.5</t>
  </si>
  <si>
    <t>1.6</t>
  </si>
  <si>
    <t>1.7</t>
  </si>
  <si>
    <t>2.</t>
  </si>
  <si>
    <t>Национальная безопасность и правоохранительная деятельность, всего</t>
  </si>
  <si>
    <t>2.2.</t>
  </si>
  <si>
    <t>3.</t>
  </si>
  <si>
    <t>Национальная экономика, всего</t>
  </si>
  <si>
    <t>3.1</t>
  </si>
  <si>
    <t>3.2</t>
  </si>
  <si>
    <t>3.3</t>
  </si>
  <si>
    <t>4.</t>
  </si>
  <si>
    <t>Жилищно-коммунальное хозяйство, всего</t>
  </si>
  <si>
    <t>4.1</t>
  </si>
  <si>
    <t>4.2</t>
  </si>
  <si>
    <t>4.3</t>
  </si>
  <si>
    <t>5.</t>
  </si>
  <si>
    <t>Охрана окружающей среды, всего</t>
  </si>
  <si>
    <t>5.1</t>
  </si>
  <si>
    <t>6.</t>
  </si>
  <si>
    <t xml:space="preserve">Образование, всего </t>
  </si>
  <si>
    <t>6.1</t>
  </si>
  <si>
    <t>6.2</t>
  </si>
  <si>
    <t>6.3</t>
  </si>
  <si>
    <t xml:space="preserve">Дополнительное образование детей </t>
  </si>
  <si>
    <t>6.4</t>
  </si>
  <si>
    <t>Молодежная политика</t>
  </si>
  <si>
    <t>6.5</t>
  </si>
  <si>
    <t>7.</t>
  </si>
  <si>
    <t>Культура, кинематография, всего</t>
  </si>
  <si>
    <t>7.1</t>
  </si>
  <si>
    <t>7.2</t>
  </si>
  <si>
    <t>8.</t>
  </si>
  <si>
    <t>Здравоохранение, всего</t>
  </si>
  <si>
    <t>8.1</t>
  </si>
  <si>
    <t>Санитарно-эпидемиологическое благополучие</t>
  </si>
  <si>
    <t>8.2</t>
  </si>
  <si>
    <t xml:space="preserve">9. </t>
  </si>
  <si>
    <t>Социальная политика, всего</t>
  </si>
  <si>
    <t>9.1</t>
  </si>
  <si>
    <t>9.2</t>
  </si>
  <si>
    <t>9.3</t>
  </si>
  <si>
    <t>9.4</t>
  </si>
  <si>
    <t>10.</t>
  </si>
  <si>
    <t>Физическая культура и спорт, всего</t>
  </si>
  <si>
    <t>10.1</t>
  </si>
  <si>
    <t>12.</t>
  </si>
  <si>
    <t>Межбюджетные трансферты общего характера бюджетам субъектов Российской Федерации и  муниципальных образований</t>
  </si>
  <si>
    <t>12.1</t>
  </si>
  <si>
    <t>12.2</t>
  </si>
  <si>
    <t>Всего расходов</t>
  </si>
  <si>
    <t>Абсолютное отклонение,  тыс.руб.</t>
  </si>
  <si>
    <t>Относительное отклонение, %</t>
  </si>
  <si>
    <t>1.1.</t>
  </si>
  <si>
    <t>1.2.</t>
  </si>
  <si>
    <t>1.3.</t>
  </si>
  <si>
    <t>1.4.</t>
  </si>
  <si>
    <t>1.5.</t>
  </si>
  <si>
    <t>1.6.</t>
  </si>
  <si>
    <t>1.7.</t>
  </si>
  <si>
    <t>2.1.</t>
  </si>
  <si>
    <t>Другие вопросы в области национальной безопасности</t>
  </si>
  <si>
    <t>3.2.</t>
  </si>
  <si>
    <t>3.3.</t>
  </si>
  <si>
    <t>Дорожное хозяйство</t>
  </si>
  <si>
    <t xml:space="preserve">Другие вопросы в области национальной экономики </t>
  </si>
  <si>
    <t>4.1.</t>
  </si>
  <si>
    <t>4.2.</t>
  </si>
  <si>
    <t>4.3.</t>
  </si>
  <si>
    <t>5.1.</t>
  </si>
  <si>
    <t>Друие вопросы в области охраны окружающей среды</t>
  </si>
  <si>
    <t>6.1.</t>
  </si>
  <si>
    <t>6.2.</t>
  </si>
  <si>
    <t>6.3.</t>
  </si>
  <si>
    <t>6.4.</t>
  </si>
  <si>
    <t>6.5.</t>
  </si>
  <si>
    <t>7.1.</t>
  </si>
  <si>
    <t>7.2.</t>
  </si>
  <si>
    <t>Другие вопросы в области культуры, кинематография</t>
  </si>
  <si>
    <t>9.1.</t>
  </si>
  <si>
    <t>9.2.</t>
  </si>
  <si>
    <t>9.3.</t>
  </si>
  <si>
    <t>9.4.</t>
  </si>
  <si>
    <t>10.1.</t>
  </si>
  <si>
    <t>11.</t>
  </si>
  <si>
    <t>Обслуживание государственного муниципального долга</t>
  </si>
  <si>
    <t>11.1.</t>
  </si>
  <si>
    <t xml:space="preserve">Межбюджетные трансферты общего характера бюджетам субъектов Российской Федерации </t>
  </si>
  <si>
    <t>12.1.</t>
  </si>
  <si>
    <t>12.2.</t>
  </si>
  <si>
    <t>Приложение 3</t>
  </si>
  <si>
    <t>Приложение 1</t>
  </si>
  <si>
    <t>ПОДРАЗДЕЛАМ КЛАССИФИКАЦИИ РАСХОДОВ ЗА 2021 ГОД</t>
  </si>
  <si>
    <t xml:space="preserve">Утверждено решением ПС о бюджете от 10.12.2020 № 106 (первоначальный) </t>
  </si>
  <si>
    <t>Гражданская оборона</t>
  </si>
  <si>
    <t>Защита населения и территории от чрезвычайных  ситуаций природного и техногенного характера, пожарная безопасность</t>
  </si>
  <si>
    <t>Факт 2021 года</t>
  </si>
  <si>
    <t>Факт 2021 г. к первоначальному бюджету, %</t>
  </si>
  <si>
    <t>-</t>
  </si>
  <si>
    <t>Лимиты в сумме 160,0 тыс. руб. в связи с отсутствием потребности перераспределены  по другим разделам бюджета.</t>
  </si>
  <si>
    <t>Уменьшение расходов на содержание муниципального имущества</t>
  </si>
  <si>
    <t>Анализ исполнения  расходной части бюджета Никольского муниципального района за 2020-2021 гг.</t>
  </si>
  <si>
    <t>Исполнено за 2021 год, тыс.руб.</t>
  </si>
  <si>
    <t>2.3.</t>
  </si>
  <si>
    <t>3.1.</t>
  </si>
  <si>
    <t>Первоначальный план на 2021  год, тыс.руб.</t>
  </si>
  <si>
    <t>Уточненный план на 2021 год, тыс.руб.</t>
  </si>
  <si>
    <t>Анализ отклонения уточненного плана бюджета Никольского муниципального района по расходам от первоначально утвержденного на 2021 год и его исполнение</t>
  </si>
  <si>
    <t xml:space="preserve"> Утверждено решением ПС о бюджете от 24.12.2021 № 141 (с учетом уточнений) </t>
  </si>
  <si>
    <t>Причины отклонений между первоначально утвержденным бюджетом и фактическим исполнением (более 10%)</t>
  </si>
  <si>
    <t>В связи с увеличениеи заработной платы с 01.09.2021г. добавлены ассигнования на фонд оплаты труда.</t>
  </si>
  <si>
    <t>Расходы за счет средств резервного фонда в сумме 5 тыс.рублей отражены по подразделу 10.03., оставшиеся лимиты перераспределены по другим разделам бюджета в связи с невостребованностью.</t>
  </si>
  <si>
    <t>В связи с отсутствием потребности в средствах лимиты в сумме 76,6 тыс. руб.перераспределены  по другим разделам бюджета.</t>
  </si>
  <si>
    <t xml:space="preserve">В связи с отсутствием потребности уменьшены лимиты в сумме 229,2 тыс. руб. </t>
  </si>
  <si>
    <t>Увеличены ассигнования на финансовое обеспечение социально ориентированных некоммерческих  организаций 110,2 тыс.рублей (на проведение мероприятий и увеличение заработной платы)</t>
  </si>
  <si>
    <t>В связи с увеличением заработной платы с 01.09.2021 г. и удорожанием расходов по социально-значимым мероприятиям увеличена финансовая поддержка поселений.</t>
  </si>
  <si>
    <t>Факт 2021 г. к уточненному бюджету, %</t>
  </si>
  <si>
    <t>В течение года увеличены ассигнования на организацию транспортного обслуживания на муниципальных маршрутах регулярных перевозок по регулируем тарифам за счет субсидии из областного бюджета, обеспечение софинансирования субсидии.</t>
  </si>
  <si>
    <t>Утверждены ранее незапланированные ассигнования на мероприятия по объектам централизованного водоснабжения 350,1 тыс.рублей и на реализацию проекта Народный бюджет 2347,5 тыс.рублей, секвестированыневостребованные лимиты на содержание имущества в сумме 11,7 тыс.рублей.</t>
  </si>
  <si>
    <t xml:space="preserve">Увеличены ассигнования за счет средств субвенции из областного бюджета на предоставление единовременной денежной выплаты взамен предоставления земельного участка гражданам, имеющим трех и более детей на 8489,2 тыс.рублей; увеличены ассигнования по субсидии на  улучшение жилищных  условий  граждан, проживающих на сельских территориях на 627,4 тыс.рублей, уменьшены ассигнования по субсидии  на приобретение жилья молодым семьям -1563,5 тыс.рублей; перераспределены средства из резервного фонда (раздел 01.11) 5,0 тыс.рублей; уменьшение ассигнований (до заявленной потребности)  на выплаты отдельным категориям граждан-85,0 тыс.рублей, </t>
  </si>
  <si>
    <t>Увеличение ассигнований за счет средств субсидии из областного бюджета , обеспечение софинансирования субсидии, учтены неиспользованные остатки ассигнований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</si>
</sst>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2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b/>
      <sz val="16"/>
      <name val="Arial Cyr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2" fillId="0" borderId="0"/>
    <xf numFmtId="0" fontId="5" fillId="0" borderId="0"/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3" borderId="39" applyNumberFormat="0">
      <alignment horizontal="right" vertical="top"/>
    </xf>
    <xf numFmtId="0" fontId="2" fillId="3" borderId="39" applyNumberFormat="0">
      <alignment horizontal="right" vertical="top"/>
    </xf>
    <xf numFmtId="0" fontId="2" fillId="3" borderId="39" applyNumberFormat="0">
      <alignment horizontal="right" vertical="top"/>
    </xf>
    <xf numFmtId="0" fontId="2" fillId="3" borderId="39" applyNumberFormat="0">
      <alignment horizontal="right" vertical="top"/>
    </xf>
    <xf numFmtId="49" fontId="2" fillId="4" borderId="39">
      <alignment horizontal="left" vertical="top"/>
    </xf>
    <xf numFmtId="49" fontId="12" fillId="0" borderId="39">
      <alignment horizontal="left" vertical="top"/>
    </xf>
    <xf numFmtId="49" fontId="2" fillId="4" borderId="39">
      <alignment horizontal="left" vertical="top"/>
    </xf>
    <xf numFmtId="49" fontId="2" fillId="4" borderId="39">
      <alignment horizontal="left" vertical="top"/>
    </xf>
    <xf numFmtId="49" fontId="2" fillId="4" borderId="39">
      <alignment horizontal="left" vertical="top"/>
    </xf>
    <xf numFmtId="0" fontId="2" fillId="5" borderId="39">
      <alignment horizontal="left" vertical="top" wrapText="1"/>
    </xf>
    <xf numFmtId="0" fontId="2" fillId="5" borderId="39">
      <alignment horizontal="left" vertical="top" wrapText="1"/>
    </xf>
    <xf numFmtId="0" fontId="2" fillId="5" borderId="39">
      <alignment horizontal="left" vertical="top" wrapText="1"/>
    </xf>
    <xf numFmtId="0" fontId="2" fillId="5" borderId="39">
      <alignment horizontal="left" vertical="top" wrapText="1"/>
    </xf>
    <xf numFmtId="0" fontId="12" fillId="0" borderId="39">
      <alignment horizontal="left" vertical="top" wrapText="1"/>
    </xf>
    <xf numFmtId="0" fontId="2" fillId="6" borderId="39">
      <alignment horizontal="left" vertical="top" wrapText="1"/>
    </xf>
    <xf numFmtId="0" fontId="2" fillId="6" borderId="39">
      <alignment horizontal="left" vertical="top" wrapText="1"/>
    </xf>
    <xf numFmtId="0" fontId="2" fillId="6" borderId="39">
      <alignment horizontal="left" vertical="top" wrapText="1"/>
    </xf>
    <xf numFmtId="0" fontId="2" fillId="6" borderId="39">
      <alignment horizontal="left" vertical="top" wrapText="1"/>
    </xf>
    <xf numFmtId="0" fontId="2" fillId="7" borderId="39">
      <alignment horizontal="left" vertical="top" wrapText="1"/>
    </xf>
    <xf numFmtId="0" fontId="2" fillId="7" borderId="39">
      <alignment horizontal="left" vertical="top" wrapText="1"/>
    </xf>
    <xf numFmtId="0" fontId="2" fillId="7" borderId="39">
      <alignment horizontal="left" vertical="top" wrapText="1"/>
    </xf>
    <xf numFmtId="0" fontId="2" fillId="7" borderId="39">
      <alignment horizontal="left" vertical="top" wrapText="1"/>
    </xf>
    <xf numFmtId="0" fontId="2" fillId="8" borderId="39">
      <alignment horizontal="left" vertical="top" wrapText="1"/>
    </xf>
    <xf numFmtId="0" fontId="2" fillId="8" borderId="39">
      <alignment horizontal="left" vertical="top" wrapText="1"/>
    </xf>
    <xf numFmtId="0" fontId="2" fillId="8" borderId="39">
      <alignment horizontal="left" vertical="top" wrapText="1"/>
    </xf>
    <xf numFmtId="0" fontId="2" fillId="8" borderId="39">
      <alignment horizontal="left" vertical="top" wrapText="1"/>
    </xf>
    <xf numFmtId="0" fontId="2" fillId="9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  <xf numFmtId="0" fontId="13" fillId="0" borderId="0">
      <alignment horizontal="left" vertical="top"/>
    </xf>
    <xf numFmtId="0" fontId="1" fillId="0" borderId="0"/>
    <xf numFmtId="0" fontId="2" fillId="5" borderId="40" applyNumberFormat="0">
      <alignment horizontal="right" vertical="top"/>
    </xf>
    <xf numFmtId="0" fontId="2" fillId="6" borderId="40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6" borderId="40" applyNumberFormat="0">
      <alignment horizontal="right" vertical="top"/>
    </xf>
    <xf numFmtId="0" fontId="2" fillId="6" borderId="40" applyNumberFormat="0">
      <alignment horizontal="right" vertical="top"/>
    </xf>
    <xf numFmtId="0" fontId="2" fillId="6" borderId="40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5" borderId="40" applyNumberFormat="0">
      <alignment horizontal="right" vertical="top"/>
    </xf>
    <xf numFmtId="0" fontId="2" fillId="5" borderId="40" applyNumberFormat="0">
      <alignment horizontal="right" vertical="top"/>
    </xf>
    <xf numFmtId="0" fontId="2" fillId="5" borderId="40" applyNumberFormat="0">
      <alignment horizontal="right" vertical="top"/>
    </xf>
    <xf numFmtId="0" fontId="2" fillId="7" borderId="40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7" borderId="40" applyNumberFormat="0">
      <alignment horizontal="right" vertical="top"/>
    </xf>
    <xf numFmtId="0" fontId="2" fillId="7" borderId="40" applyNumberFormat="0">
      <alignment horizontal="right" vertical="top"/>
    </xf>
    <xf numFmtId="0" fontId="2" fillId="7" borderId="40" applyNumberFormat="0">
      <alignment horizontal="right" vertical="top"/>
    </xf>
    <xf numFmtId="49" fontId="14" fillId="10" borderId="39">
      <alignment horizontal="left" vertical="top" wrapText="1"/>
    </xf>
    <xf numFmtId="49" fontId="2" fillId="0" borderId="39">
      <alignment horizontal="left" vertical="top" wrapText="1"/>
    </xf>
    <xf numFmtId="49" fontId="2" fillId="0" borderId="39">
      <alignment horizontal="left" vertical="top" wrapText="1"/>
    </xf>
    <xf numFmtId="49" fontId="2" fillId="0" borderId="39">
      <alignment horizontal="left" vertical="top" wrapText="1"/>
    </xf>
    <xf numFmtId="49" fontId="2" fillId="0" borderId="39">
      <alignment horizontal="left" vertical="top" wrapText="1"/>
    </xf>
    <xf numFmtId="0" fontId="2" fillId="9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</cellStyleXfs>
  <cellXfs count="242">
    <xf numFmtId="0" fontId="0" fillId="0" borderId="0" xfId="0"/>
    <xf numFmtId="0" fontId="2" fillId="2" borderId="0" xfId="1" applyFill="1"/>
    <xf numFmtId="0" fontId="2" fillId="2" borderId="0" xfId="1" applyFill="1" applyAlignment="1"/>
    <xf numFmtId="0" fontId="2" fillId="0" borderId="0" xfId="1"/>
    <xf numFmtId="0" fontId="4" fillId="2" borderId="0" xfId="1" applyFont="1" applyFill="1" applyBorder="1" applyAlignment="1">
      <alignment horizontal="left"/>
    </xf>
    <xf numFmtId="0" fontId="6" fillId="2" borderId="0" xfId="2" applyNumberFormat="1" applyFont="1" applyFill="1" applyBorder="1" applyAlignment="1" applyProtection="1">
      <alignment horizontal="right"/>
      <protection hidden="1"/>
    </xf>
    <xf numFmtId="0" fontId="7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2" fillId="2" borderId="0" xfId="1" applyFill="1" applyBorder="1"/>
    <xf numFmtId="0" fontId="9" fillId="2" borderId="2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/>
    <xf numFmtId="0" fontId="2" fillId="0" borderId="10" xfId="1" applyFill="1" applyBorder="1"/>
    <xf numFmtId="0" fontId="9" fillId="0" borderId="10" xfId="1" applyFont="1" applyFill="1" applyBorder="1" applyAlignment="1">
      <alignment horizontal="left" vertical="top"/>
    </xf>
    <xf numFmtId="0" fontId="9" fillId="0" borderId="10" xfId="1" applyFont="1" applyFill="1" applyBorder="1" applyAlignment="1">
      <alignment vertical="top"/>
    </xf>
    <xf numFmtId="0" fontId="9" fillId="0" borderId="10" xfId="1" applyFont="1" applyFill="1" applyBorder="1" applyAlignment="1">
      <alignment horizontal="left" vertical="top" wrapText="1"/>
    </xf>
    <xf numFmtId="2" fontId="10" fillId="2" borderId="21" xfId="1" applyNumberFormat="1" applyFont="1" applyFill="1" applyBorder="1" applyAlignment="1">
      <alignment horizontal="left" vertical="top" wrapText="1"/>
    </xf>
    <xf numFmtId="0" fontId="2" fillId="0" borderId="38" xfId="1" applyBorder="1"/>
    <xf numFmtId="49" fontId="10" fillId="2" borderId="3" xfId="1" applyNumberFormat="1" applyFont="1" applyFill="1" applyBorder="1" applyAlignment="1">
      <alignment wrapText="1"/>
    </xf>
    <xf numFmtId="0" fontId="2" fillId="0" borderId="0" xfId="1" applyBorder="1"/>
    <xf numFmtId="0" fontId="2" fillId="0" borderId="0" xfId="1" applyNumberFormat="1"/>
    <xf numFmtId="164" fontId="2" fillId="0" borderId="0" xfId="1" applyNumberFormat="1"/>
    <xf numFmtId="164" fontId="15" fillId="0" borderId="21" xfId="1" applyNumberFormat="1" applyFont="1" applyBorder="1" applyAlignment="1">
      <alignment horizontal="center" vertical="center" wrapText="1"/>
    </xf>
    <xf numFmtId="49" fontId="16" fillId="0" borderId="21" xfId="1" applyNumberFormat="1" applyFont="1" applyBorder="1" applyAlignment="1">
      <alignment horizontal="center" vertical="center" wrapText="1"/>
    </xf>
    <xf numFmtId="164" fontId="16" fillId="0" borderId="21" xfId="1" applyNumberFormat="1" applyFont="1" applyBorder="1" applyAlignment="1">
      <alignment horizontal="center" vertical="center" wrapText="1"/>
    </xf>
    <xf numFmtId="49" fontId="15" fillId="2" borderId="21" xfId="1" applyNumberFormat="1" applyFont="1" applyFill="1" applyBorder="1" applyAlignment="1">
      <alignment horizontal="left" vertical="top" wrapText="1"/>
    </xf>
    <xf numFmtId="164" fontId="15" fillId="2" borderId="21" xfId="1" applyNumberFormat="1" applyFont="1" applyFill="1" applyBorder="1" applyAlignment="1">
      <alignment horizontal="center" vertical="center" wrapText="1"/>
    </xf>
    <xf numFmtId="164" fontId="15" fillId="2" borderId="21" xfId="1" applyNumberFormat="1" applyFont="1" applyFill="1" applyBorder="1" applyAlignment="1">
      <alignment horizontal="center" vertical="center"/>
    </xf>
    <xf numFmtId="164" fontId="17" fillId="2" borderId="21" xfId="1" applyNumberFormat="1" applyFont="1" applyFill="1" applyBorder="1" applyAlignment="1">
      <alignment horizontal="center" vertical="center"/>
    </xf>
    <xf numFmtId="4" fontId="17" fillId="2" borderId="21" xfId="1" applyNumberFormat="1" applyFont="1" applyFill="1" applyBorder="1" applyAlignment="1">
      <alignment horizontal="center" vertical="center"/>
    </xf>
    <xf numFmtId="164" fontId="17" fillId="0" borderId="21" xfId="1" applyNumberFormat="1" applyFont="1" applyBorder="1" applyAlignment="1">
      <alignment horizontal="center" vertical="center"/>
    </xf>
    <xf numFmtId="49" fontId="18" fillId="2" borderId="21" xfId="1" applyNumberFormat="1" applyFont="1" applyFill="1" applyBorder="1" applyAlignment="1">
      <alignment horizontal="right" vertical="top" wrapText="1"/>
    </xf>
    <xf numFmtId="164" fontId="18" fillId="2" borderId="21" xfId="1" applyNumberFormat="1" applyFont="1" applyFill="1" applyBorder="1" applyAlignment="1">
      <alignment horizontal="left" vertical="top" wrapText="1"/>
    </xf>
    <xf numFmtId="164" fontId="18" fillId="2" borderId="21" xfId="1" applyNumberFormat="1" applyFont="1" applyFill="1" applyBorder="1" applyAlignment="1">
      <alignment horizontal="center" vertical="center" wrapText="1"/>
    </xf>
    <xf numFmtId="164" fontId="18" fillId="2" borderId="21" xfId="1" applyNumberFormat="1" applyFont="1" applyFill="1" applyBorder="1" applyAlignment="1">
      <alignment horizontal="center" vertical="center"/>
    </xf>
    <xf numFmtId="4" fontId="18" fillId="2" borderId="21" xfId="1" applyNumberFormat="1" applyFont="1" applyFill="1" applyBorder="1" applyAlignment="1">
      <alignment horizontal="center" vertical="center"/>
    </xf>
    <xf numFmtId="164" fontId="16" fillId="0" borderId="21" xfId="1" applyNumberFormat="1" applyFont="1" applyBorder="1" applyAlignment="1">
      <alignment horizontal="center" vertical="center"/>
    </xf>
    <xf numFmtId="4" fontId="15" fillId="2" borderId="21" xfId="1" applyNumberFormat="1" applyFont="1" applyFill="1" applyBorder="1" applyAlignment="1">
      <alignment horizontal="center" vertical="center"/>
    </xf>
    <xf numFmtId="164" fontId="12" fillId="0" borderId="0" xfId="1" applyNumberFormat="1" applyFont="1"/>
    <xf numFmtId="164" fontId="19" fillId="0" borderId="0" xfId="1" applyNumberFormat="1" applyFont="1"/>
    <xf numFmtId="164" fontId="17" fillId="2" borderId="21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 vertical="top" wrapText="1"/>
    </xf>
    <xf numFmtId="164" fontId="2" fillId="0" borderId="0" xfId="1" applyNumberFormat="1" applyAlignment="1">
      <alignment horizontal="left" vertical="top" wrapText="1"/>
    </xf>
    <xf numFmtId="164" fontId="21" fillId="0" borderId="0" xfId="1" applyNumberFormat="1" applyFont="1" applyAlignment="1">
      <alignment horizontal="right" vertical="top" wrapText="1"/>
    </xf>
    <xf numFmtId="164" fontId="19" fillId="0" borderId="21" xfId="1" applyNumberFormat="1" applyFont="1" applyBorder="1" applyAlignment="1">
      <alignment horizontal="center" vertical="center" wrapText="1"/>
    </xf>
    <xf numFmtId="164" fontId="19" fillId="0" borderId="21" xfId="1" applyNumberFormat="1" applyFont="1" applyBorder="1" applyAlignment="1">
      <alignment horizontal="left" vertical="top" wrapText="1"/>
    </xf>
    <xf numFmtId="164" fontId="20" fillId="0" borderId="21" xfId="1" applyNumberFormat="1" applyFont="1" applyBorder="1" applyAlignment="1">
      <alignment horizontal="center" vertical="center"/>
    </xf>
    <xf numFmtId="164" fontId="20" fillId="0" borderId="21" xfId="1" applyNumberFormat="1" applyFont="1" applyBorder="1" applyAlignment="1">
      <alignment horizontal="center" vertical="center" wrapText="1"/>
    </xf>
    <xf numFmtId="164" fontId="2" fillId="0" borderId="21" xfId="1" applyNumberFormat="1" applyBorder="1" applyAlignment="1">
      <alignment horizontal="right" vertical="top" wrapText="1"/>
    </xf>
    <xf numFmtId="164" fontId="21" fillId="0" borderId="21" xfId="1" applyNumberFormat="1" applyFont="1" applyBorder="1" applyAlignment="1">
      <alignment horizontal="left" vertical="top" wrapText="1"/>
    </xf>
    <xf numFmtId="164" fontId="22" fillId="0" borderId="21" xfId="1" applyNumberFormat="1" applyFont="1" applyBorder="1" applyAlignment="1">
      <alignment horizontal="center" vertical="center" wrapText="1"/>
    </xf>
    <xf numFmtId="164" fontId="2" fillId="0" borderId="21" xfId="1" applyNumberFormat="1" applyFill="1" applyBorder="1" applyAlignment="1">
      <alignment horizontal="right" vertical="top" wrapText="1"/>
    </xf>
    <xf numFmtId="49" fontId="2" fillId="0" borderId="21" xfId="1" applyNumberFormat="1" applyBorder="1" applyAlignment="1">
      <alignment horizontal="right" vertical="top" wrapText="1"/>
    </xf>
    <xf numFmtId="49" fontId="2" fillId="0" borderId="0" xfId="1" applyNumberFormat="1" applyAlignment="1">
      <alignment horizontal="right" vertical="top" wrapText="1"/>
    </xf>
    <xf numFmtId="164" fontId="12" fillId="0" borderId="21" xfId="1" applyNumberFormat="1" applyFont="1" applyBorder="1" applyAlignment="1">
      <alignment horizontal="left" vertical="top" wrapText="1"/>
    </xf>
    <xf numFmtId="0" fontId="12" fillId="0" borderId="0" xfId="1" applyFont="1"/>
    <xf numFmtId="164" fontId="21" fillId="0" borderId="21" xfId="1" applyNumberFormat="1" applyFont="1" applyBorder="1" applyAlignment="1">
      <alignment horizontal="right" vertical="top" wrapText="1"/>
    </xf>
    <xf numFmtId="164" fontId="2" fillId="0" borderId="21" xfId="1" applyNumberFormat="1" applyBorder="1" applyAlignment="1">
      <alignment horizontal="left" vertical="top" wrapText="1"/>
    </xf>
    <xf numFmtId="49" fontId="21" fillId="0" borderId="21" xfId="1" applyNumberFormat="1" applyFont="1" applyBorder="1" applyAlignment="1">
      <alignment horizontal="right" vertical="top" wrapText="1"/>
    </xf>
    <xf numFmtId="0" fontId="2" fillId="0" borderId="0" xfId="1" applyAlignment="1">
      <alignment horizontal="right" vertical="top" wrapText="1"/>
    </xf>
    <xf numFmtId="0" fontId="21" fillId="0" borderId="0" xfId="1" applyFont="1"/>
    <xf numFmtId="164" fontId="2" fillId="0" borderId="21" xfId="1" applyNumberFormat="1" applyFont="1" applyBorder="1" applyAlignment="1">
      <alignment horizontal="left" vertical="top" wrapText="1"/>
    </xf>
    <xf numFmtId="164" fontId="2" fillId="0" borderId="41" xfId="1" applyNumberFormat="1" applyFont="1" applyBorder="1" applyAlignment="1">
      <alignment horizontal="left" vertical="top" wrapText="1"/>
    </xf>
    <xf numFmtId="164" fontId="2" fillId="0" borderId="15" xfId="1" applyNumberFormat="1" applyBorder="1" applyAlignment="1">
      <alignment horizontal="right" vertical="top" wrapText="1"/>
    </xf>
    <xf numFmtId="164" fontId="19" fillId="0" borderId="21" xfId="1" applyNumberFormat="1" applyFont="1" applyBorder="1" applyAlignment="1">
      <alignment horizontal="left" vertical="center" wrapText="1"/>
    </xf>
    <xf numFmtId="164" fontId="21" fillId="0" borderId="21" xfId="1" applyNumberFormat="1" applyFont="1" applyBorder="1" applyAlignment="1">
      <alignment horizontal="right" vertical="center" wrapText="1"/>
    </xf>
    <xf numFmtId="164" fontId="21" fillId="0" borderId="21" xfId="1" applyNumberFormat="1" applyFont="1" applyBorder="1" applyAlignment="1">
      <alignment horizontal="left" vertical="center" wrapText="1"/>
    </xf>
    <xf numFmtId="164" fontId="12" fillId="0" borderId="28" xfId="1" applyNumberFormat="1" applyFont="1" applyBorder="1" applyAlignment="1">
      <alignment horizontal="left" vertical="top" wrapText="1"/>
    </xf>
    <xf numFmtId="164" fontId="2" fillId="0" borderId="28" xfId="1" applyNumberFormat="1" applyBorder="1" applyAlignment="1">
      <alignment horizontal="right" vertical="top" wrapText="1"/>
    </xf>
    <xf numFmtId="164" fontId="4" fillId="0" borderId="21" xfId="1" applyNumberFormat="1" applyFont="1" applyBorder="1" applyAlignment="1">
      <alignment horizontal="center" vertical="center" wrapText="1"/>
    </xf>
    <xf numFmtId="164" fontId="23" fillId="0" borderId="21" xfId="1" applyNumberFormat="1" applyFont="1" applyBorder="1" applyAlignment="1">
      <alignment horizontal="center" vertical="center" wrapText="1"/>
    </xf>
    <xf numFmtId="0" fontId="24" fillId="0" borderId="0" xfId="1" applyFont="1" applyAlignment="1">
      <alignment horizontal="right" vertical="top" wrapText="1"/>
    </xf>
    <xf numFmtId="0" fontId="2" fillId="0" borderId="0" xfId="1" applyAlignment="1">
      <alignment horizontal="left" vertical="top" wrapText="1"/>
    </xf>
    <xf numFmtId="0" fontId="16" fillId="2" borderId="0" xfId="1" applyFont="1" applyFill="1" applyAlignment="1">
      <alignment horizontal="center" vertical="center"/>
    </xf>
    <xf numFmtId="164" fontId="15" fillId="2" borderId="21" xfId="1" applyNumberFormat="1" applyFont="1" applyFill="1" applyBorder="1" applyAlignment="1">
      <alignment horizontal="left" vertical="top" wrapText="1"/>
    </xf>
    <xf numFmtId="0" fontId="10" fillId="2" borderId="0" xfId="1" applyNumberFormat="1" applyFont="1" applyFill="1" applyBorder="1" applyAlignment="1">
      <alignment horizontal="left" vertical="top" wrapText="1"/>
    </xf>
    <xf numFmtId="49" fontId="25" fillId="2" borderId="4" xfId="1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/>
    </xf>
    <xf numFmtId="164" fontId="25" fillId="2" borderId="6" xfId="1" applyNumberFormat="1" applyFont="1" applyFill="1" applyBorder="1" applyAlignment="1">
      <alignment horizontal="center" vertical="center"/>
    </xf>
    <xf numFmtId="49" fontId="26" fillId="2" borderId="14" xfId="1" applyNumberFormat="1" applyFont="1" applyFill="1" applyBorder="1" applyAlignment="1">
      <alignment horizontal="center" vertical="center"/>
    </xf>
    <xf numFmtId="164" fontId="26" fillId="2" borderId="15" xfId="0" applyNumberFormat="1" applyFont="1" applyFill="1" applyBorder="1" applyAlignment="1">
      <alignment horizontal="center" vertical="center" wrapText="1"/>
    </xf>
    <xf numFmtId="164" fontId="26" fillId="2" borderId="15" xfId="1" applyNumberFormat="1" applyFont="1" applyFill="1" applyBorder="1" applyAlignment="1">
      <alignment horizontal="center" vertical="center"/>
    </xf>
    <xf numFmtId="164" fontId="26" fillId="2" borderId="6" xfId="1" applyNumberFormat="1" applyFont="1" applyFill="1" applyBorder="1" applyAlignment="1">
      <alignment horizontal="center" vertical="center"/>
    </xf>
    <xf numFmtId="49" fontId="26" fillId="2" borderId="20" xfId="1" applyNumberFormat="1" applyFont="1" applyFill="1" applyBorder="1" applyAlignment="1">
      <alignment horizontal="center" vertical="center"/>
    </xf>
    <xf numFmtId="164" fontId="26" fillId="2" borderId="21" xfId="0" applyNumberFormat="1" applyFont="1" applyFill="1" applyBorder="1" applyAlignment="1">
      <alignment horizontal="center" vertical="center" wrapText="1"/>
    </xf>
    <xf numFmtId="164" fontId="26" fillId="2" borderId="21" xfId="1" applyNumberFormat="1" applyFont="1" applyFill="1" applyBorder="1" applyAlignment="1">
      <alignment horizontal="center" vertical="center"/>
    </xf>
    <xf numFmtId="49" fontId="26" fillId="2" borderId="27" xfId="1" applyNumberFormat="1" applyFont="1" applyFill="1" applyBorder="1" applyAlignment="1">
      <alignment horizontal="center" vertical="center"/>
    </xf>
    <xf numFmtId="164" fontId="26" fillId="2" borderId="28" xfId="1" applyNumberFormat="1" applyFont="1" applyFill="1" applyBorder="1" applyAlignment="1">
      <alignment horizontal="center" vertical="center"/>
    </xf>
    <xf numFmtId="164" fontId="26" fillId="2" borderId="29" xfId="1" applyNumberFormat="1" applyFont="1" applyFill="1" applyBorder="1" applyAlignment="1">
      <alignment horizontal="center" vertical="center"/>
    </xf>
    <xf numFmtId="49" fontId="26" fillId="2" borderId="35" xfId="1" applyNumberFormat="1" applyFont="1" applyFill="1" applyBorder="1" applyAlignment="1">
      <alignment horizontal="center" vertical="center"/>
    </xf>
    <xf numFmtId="164" fontId="26" fillId="2" borderId="28" xfId="0" applyNumberFormat="1" applyFont="1" applyFill="1" applyBorder="1" applyAlignment="1">
      <alignment horizontal="center" vertical="center" wrapText="1"/>
    </xf>
    <xf numFmtId="164" fontId="10" fillId="2" borderId="15" xfId="1" applyNumberFormat="1" applyFont="1" applyFill="1" applyBorder="1" applyAlignment="1">
      <alignment horizontal="center"/>
    </xf>
    <xf numFmtId="164" fontId="10" fillId="2" borderId="21" xfId="1" applyNumberFormat="1" applyFont="1" applyFill="1" applyBorder="1" applyAlignment="1">
      <alignment horizontal="center"/>
    </xf>
    <xf numFmtId="164" fontId="10" fillId="2" borderId="28" xfId="1" applyNumberFormat="1" applyFont="1" applyFill="1" applyBorder="1" applyAlignment="1">
      <alignment horizontal="center"/>
    </xf>
    <xf numFmtId="164" fontId="26" fillId="2" borderId="29" xfId="0" applyNumberFormat="1" applyFont="1" applyFill="1" applyBorder="1" applyAlignment="1">
      <alignment horizontal="center" vertical="center" wrapText="1"/>
    </xf>
    <xf numFmtId="164" fontId="10" fillId="2" borderId="29" xfId="1" applyNumberFormat="1" applyFont="1" applyFill="1" applyBorder="1" applyAlignment="1">
      <alignment horizontal="center"/>
    </xf>
    <xf numFmtId="164" fontId="26" fillId="2" borderId="29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center"/>
    </xf>
    <xf numFmtId="164" fontId="10" fillId="2" borderId="15" xfId="1" applyNumberFormat="1" applyFont="1" applyFill="1" applyBorder="1" applyAlignment="1">
      <alignment horizontal="center" vertical="center"/>
    </xf>
    <xf numFmtId="164" fontId="26" fillId="2" borderId="36" xfId="1" applyNumberFormat="1" applyFont="1" applyFill="1" applyBorder="1" applyAlignment="1">
      <alignment horizontal="center" vertical="center"/>
    </xf>
    <xf numFmtId="164" fontId="26" fillId="2" borderId="37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vertical="top" wrapText="1"/>
    </xf>
    <xf numFmtId="0" fontId="2" fillId="2" borderId="21" xfId="1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vertical="top" wrapText="1"/>
    </xf>
    <xf numFmtId="0" fontId="29" fillId="0" borderId="21" xfId="0" applyFont="1" applyFill="1" applyBorder="1" applyAlignment="1">
      <alignment horizontal="center" vertical="top" wrapText="1"/>
    </xf>
    <xf numFmtId="0" fontId="12" fillId="0" borderId="0" xfId="1" applyFont="1" applyBorder="1"/>
    <xf numFmtId="0" fontId="10" fillId="2" borderId="0" xfId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1" fillId="0" borderId="0" xfId="1" applyFont="1" applyBorder="1"/>
    <xf numFmtId="164" fontId="28" fillId="0" borderId="21" xfId="1" applyNumberFormat="1" applyFont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164" fontId="18" fillId="0" borderId="21" xfId="1" applyNumberFormat="1" applyFont="1" applyBorder="1" applyAlignment="1">
      <alignment horizontal="right" vertical="top" wrapText="1"/>
    </xf>
    <xf numFmtId="0" fontId="16" fillId="2" borderId="21" xfId="1" applyFont="1" applyFill="1" applyBorder="1" applyAlignment="1">
      <alignment vertical="top" wrapText="1"/>
    </xf>
    <xf numFmtId="0" fontId="30" fillId="0" borderId="21" xfId="0" applyFont="1" applyFill="1" applyBorder="1" applyAlignment="1">
      <alignment vertical="top" wrapText="1"/>
    </xf>
    <xf numFmtId="164" fontId="18" fillId="0" borderId="21" xfId="1" applyNumberFormat="1" applyFont="1" applyBorder="1" applyAlignment="1">
      <alignment horizontal="left" vertical="top" wrapText="1"/>
    </xf>
    <xf numFmtId="164" fontId="21" fillId="0" borderId="0" xfId="1" applyNumberFormat="1" applyFont="1" applyBorder="1" applyAlignment="1">
      <alignment horizontal="right" vertical="top" wrapText="1"/>
    </xf>
    <xf numFmtId="164" fontId="26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31" fillId="2" borderId="21" xfId="1" applyNumberFormat="1" applyFont="1" applyFill="1" applyBorder="1" applyAlignment="1">
      <alignment horizontal="center" vertical="center" wrapText="1"/>
    </xf>
    <xf numFmtId="164" fontId="32" fillId="2" borderId="21" xfId="1" applyNumberFormat="1" applyFont="1" applyFill="1" applyBorder="1" applyAlignment="1">
      <alignment horizontal="center" vertical="center" wrapText="1"/>
    </xf>
    <xf numFmtId="164" fontId="31" fillId="2" borderId="21" xfId="1" applyNumberFormat="1" applyFont="1" applyFill="1" applyBorder="1" applyAlignment="1">
      <alignment horizontal="center" vertical="center"/>
    </xf>
    <xf numFmtId="164" fontId="31" fillId="2" borderId="21" xfId="0" applyNumberFormat="1" applyFont="1" applyFill="1" applyBorder="1" applyAlignment="1">
      <alignment horizontal="center" vertical="center"/>
    </xf>
    <xf numFmtId="164" fontId="32" fillId="2" borderId="21" xfId="1" applyNumberFormat="1" applyFont="1" applyFill="1" applyBorder="1" applyAlignment="1">
      <alignment horizontal="center" vertical="center"/>
    </xf>
    <xf numFmtId="164" fontId="32" fillId="2" borderId="21" xfId="0" applyNumberFormat="1" applyFont="1" applyFill="1" applyBorder="1" applyAlignment="1">
      <alignment horizontal="center" vertical="center" wrapText="1"/>
    </xf>
    <xf numFmtId="164" fontId="32" fillId="2" borderId="21" xfId="0" applyNumberFormat="1" applyFont="1" applyFill="1" applyBorder="1" applyAlignment="1">
      <alignment horizontal="center" vertical="center"/>
    </xf>
    <xf numFmtId="164" fontId="15" fillId="0" borderId="28" xfId="1" applyNumberFormat="1" applyFont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left" vertical="top" wrapText="1"/>
    </xf>
    <xf numFmtId="0" fontId="10" fillId="0" borderId="21" xfId="1" applyNumberFormat="1" applyFont="1" applyFill="1" applyBorder="1" applyAlignment="1">
      <alignment horizontal="left" vertical="top" wrapText="1"/>
    </xf>
    <xf numFmtId="0" fontId="10" fillId="2" borderId="21" xfId="1" applyNumberFormat="1" applyFont="1" applyFill="1" applyBorder="1" applyAlignment="1">
      <alignment horizontal="left" vertical="top" wrapText="1"/>
    </xf>
    <xf numFmtId="4" fontId="16" fillId="2" borderId="21" xfId="1" applyNumberFormat="1" applyFont="1" applyFill="1" applyBorder="1" applyAlignment="1">
      <alignment horizontal="center" vertical="center"/>
    </xf>
    <xf numFmtId="164" fontId="33" fillId="0" borderId="21" xfId="0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top" wrapText="1"/>
    </xf>
    <xf numFmtId="164" fontId="26" fillId="2" borderId="41" xfId="0" applyNumberFormat="1" applyFont="1" applyFill="1" applyBorder="1" applyAlignment="1">
      <alignment horizontal="center" vertical="center" wrapText="1"/>
    </xf>
    <xf numFmtId="164" fontId="26" fillId="2" borderId="42" xfId="0" applyNumberFormat="1" applyFont="1" applyFill="1" applyBorder="1" applyAlignment="1">
      <alignment horizontal="center" vertical="center" wrapText="1"/>
    </xf>
    <xf numFmtId="164" fontId="25" fillId="2" borderId="5" xfId="0" applyNumberFormat="1" applyFont="1" applyFill="1" applyBorder="1" applyAlignment="1">
      <alignment horizontal="center" vertical="center"/>
    </xf>
    <xf numFmtId="164" fontId="26" fillId="2" borderId="43" xfId="0" applyNumberFormat="1" applyFont="1" applyFill="1" applyBorder="1" applyAlignment="1">
      <alignment horizontal="center" vertical="center" wrapText="1"/>
    </xf>
    <xf numFmtId="164" fontId="26" fillId="2" borderId="44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9" fillId="2" borderId="30" xfId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 wrapText="1"/>
    </xf>
    <xf numFmtId="164" fontId="25" fillId="2" borderId="7" xfId="1" applyNumberFormat="1" applyFont="1" applyFill="1" applyBorder="1" applyAlignment="1">
      <alignment horizontal="center" vertical="center"/>
    </xf>
    <xf numFmtId="164" fontId="25" fillId="2" borderId="1" xfId="1" applyNumberFormat="1" applyFont="1" applyFill="1" applyBorder="1" applyAlignment="1">
      <alignment horizontal="center" vertical="center"/>
    </xf>
    <xf numFmtId="49" fontId="10" fillId="2" borderId="15" xfId="1" applyNumberFormat="1" applyFont="1" applyFill="1" applyBorder="1" applyAlignment="1">
      <alignment horizontal="left" vertical="top" wrapText="1"/>
    </xf>
    <xf numFmtId="49" fontId="25" fillId="2" borderId="3" xfId="1" applyNumberFormat="1" applyFont="1" applyFill="1" applyBorder="1" applyAlignment="1">
      <alignment horizontal="center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9" xfId="1" applyNumberFormat="1" applyFont="1" applyFill="1" applyBorder="1" applyAlignment="1">
      <alignment horizontal="center" vertical="center"/>
    </xf>
    <xf numFmtId="49" fontId="26" fillId="2" borderId="34" xfId="1" applyNumberFormat="1" applyFont="1" applyFill="1" applyBorder="1" applyAlignment="1">
      <alignment horizontal="center" vertical="center"/>
    </xf>
    <xf numFmtId="49" fontId="26" fillId="2" borderId="32" xfId="1" applyNumberFormat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vertical="center" wrapText="1"/>
    </xf>
    <xf numFmtId="49" fontId="10" fillId="2" borderId="29" xfId="1" applyNumberFormat="1" applyFont="1" applyFill="1" applyBorder="1" applyAlignment="1">
      <alignment horizontal="left" vertical="top" wrapText="1"/>
    </xf>
    <xf numFmtId="49" fontId="10" fillId="2" borderId="6" xfId="1" applyNumberFormat="1" applyFont="1" applyFill="1" applyBorder="1" applyAlignment="1">
      <alignment horizontal="left" vertical="top" wrapText="1"/>
    </xf>
    <xf numFmtId="49" fontId="10" fillId="2" borderId="28" xfId="1" applyNumberFormat="1" applyFont="1" applyFill="1" applyBorder="1" applyAlignment="1">
      <alignment horizontal="left" vertical="top" wrapText="1"/>
    </xf>
    <xf numFmtId="49" fontId="10" fillId="0" borderId="15" xfId="1" applyNumberFormat="1" applyFont="1" applyFill="1" applyBorder="1" applyAlignment="1">
      <alignment horizontal="left" vertical="top" wrapText="1"/>
    </xf>
    <xf numFmtId="0" fontId="2" fillId="0" borderId="42" xfId="1" applyBorder="1"/>
    <xf numFmtId="49" fontId="10" fillId="0" borderId="28" xfId="1" applyNumberFormat="1" applyFont="1" applyFill="1" applyBorder="1" applyAlignment="1">
      <alignment horizontal="left" vertical="top" wrapText="1"/>
    </xf>
    <xf numFmtId="0" fontId="10" fillId="2" borderId="15" xfId="1" applyNumberFormat="1" applyFont="1" applyFill="1" applyBorder="1" applyAlignment="1">
      <alignment horizontal="left" vertical="top" wrapText="1"/>
    </xf>
    <xf numFmtId="0" fontId="10" fillId="2" borderId="28" xfId="1" applyNumberFormat="1" applyFont="1" applyFill="1" applyBorder="1" applyAlignment="1">
      <alignment horizontal="left" vertical="top" wrapText="1"/>
    </xf>
    <xf numFmtId="2" fontId="10" fillId="2" borderId="29" xfId="1" applyNumberFormat="1" applyFont="1" applyFill="1" applyBorder="1" applyAlignment="1">
      <alignment horizontal="left" vertical="top" wrapText="1"/>
    </xf>
    <xf numFmtId="0" fontId="2" fillId="2" borderId="5" xfId="1" applyFill="1" applyBorder="1" applyAlignment="1">
      <alignment horizontal="left" vertical="top"/>
    </xf>
    <xf numFmtId="49" fontId="10" fillId="2" borderId="15" xfId="1" applyNumberFormat="1" applyFont="1" applyFill="1" applyBorder="1" applyAlignment="1">
      <alignment wrapText="1"/>
    </xf>
    <xf numFmtId="0" fontId="9" fillId="2" borderId="7" xfId="1" applyFont="1" applyFill="1" applyBorder="1" applyAlignment="1">
      <alignment vertical="center"/>
    </xf>
    <xf numFmtId="49" fontId="10" fillId="2" borderId="30" xfId="1" applyNumberFormat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0" fontId="10" fillId="2" borderId="15" xfId="1" applyFont="1" applyFill="1" applyBorder="1" applyAlignment="1">
      <alignment horizontal="left" vertical="top" wrapText="1"/>
    </xf>
    <xf numFmtId="0" fontId="10" fillId="2" borderId="16" xfId="1" applyFont="1" applyFill="1" applyBorder="1" applyAlignment="1">
      <alignment horizontal="left" vertical="top" wrapText="1"/>
    </xf>
    <xf numFmtId="0" fontId="10" fillId="2" borderId="21" xfId="1" applyFont="1" applyFill="1" applyBorder="1" applyAlignment="1">
      <alignment horizontal="left" vertical="top" wrapText="1"/>
    </xf>
    <xf numFmtId="0" fontId="10" fillId="2" borderId="22" xfId="1" applyFont="1" applyFill="1" applyBorder="1" applyAlignment="1">
      <alignment horizontal="left" vertical="top" wrapText="1"/>
    </xf>
    <xf numFmtId="0" fontId="10" fillId="2" borderId="33" xfId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0" fontId="10" fillId="2" borderId="34" xfId="1" applyFont="1" applyFill="1" applyBorder="1" applyAlignment="1">
      <alignment horizontal="left" vertical="top" wrapText="1"/>
    </xf>
    <xf numFmtId="0" fontId="10" fillId="0" borderId="33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34" xfId="1" applyFont="1" applyFill="1" applyBorder="1" applyAlignment="1">
      <alignment horizontal="left" vertical="top" wrapText="1"/>
    </xf>
    <xf numFmtId="0" fontId="10" fillId="2" borderId="11" xfId="1" applyFont="1" applyFill="1" applyBorder="1" applyAlignment="1">
      <alignment horizontal="left" vertical="top" wrapText="1"/>
    </xf>
    <xf numFmtId="0" fontId="10" fillId="2" borderId="12" xfId="1" applyFont="1" applyFill="1" applyBorder="1" applyAlignment="1">
      <alignment horizontal="left" vertical="top" wrapText="1"/>
    </xf>
    <xf numFmtId="0" fontId="10" fillId="2" borderId="13" xfId="1" applyFont="1" applyFill="1" applyBorder="1" applyAlignment="1">
      <alignment horizontal="left" vertical="top" wrapText="1"/>
    </xf>
    <xf numFmtId="0" fontId="10" fillId="2" borderId="23" xfId="1" applyFont="1" applyFill="1" applyBorder="1" applyAlignment="1">
      <alignment horizontal="left" vertical="top" wrapText="1"/>
    </xf>
    <xf numFmtId="0" fontId="10" fillId="2" borderId="24" xfId="1" applyFont="1" applyFill="1" applyBorder="1" applyAlignment="1">
      <alignment horizontal="left" vertical="top" wrapText="1"/>
    </xf>
    <xf numFmtId="0" fontId="10" fillId="2" borderId="25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/>
    </xf>
    <xf numFmtId="0" fontId="10" fillId="0" borderId="12" xfId="1" applyFont="1" applyFill="1" applyBorder="1" applyAlignment="1">
      <alignment horizontal="left" vertical="top"/>
    </xf>
    <xf numFmtId="0" fontId="10" fillId="0" borderId="13" xfId="1" applyFont="1" applyFill="1" applyBorder="1" applyAlignment="1">
      <alignment horizontal="left" vertical="top"/>
    </xf>
    <xf numFmtId="0" fontId="10" fillId="0" borderId="17" xfId="1" applyFont="1" applyFill="1" applyBorder="1" applyAlignment="1">
      <alignment horizontal="left" vertical="top" wrapText="1"/>
    </xf>
    <xf numFmtId="0" fontId="10" fillId="0" borderId="18" xfId="1" applyFont="1" applyFill="1" applyBorder="1" applyAlignment="1">
      <alignment horizontal="left" vertical="top" wrapText="1"/>
    </xf>
    <xf numFmtId="0" fontId="10" fillId="0" borderId="19" xfId="1" applyFont="1" applyFill="1" applyBorder="1" applyAlignment="1">
      <alignment horizontal="left" vertical="top" wrapText="1"/>
    </xf>
    <xf numFmtId="0" fontId="10" fillId="0" borderId="31" xfId="1" applyFont="1" applyFill="1" applyBorder="1" applyAlignment="1">
      <alignment horizontal="left" vertical="top" wrapText="1"/>
    </xf>
    <xf numFmtId="0" fontId="10" fillId="0" borderId="26" xfId="1" applyFont="1" applyFill="1" applyBorder="1" applyAlignment="1">
      <alignment horizontal="left" vertical="top" wrapText="1"/>
    </xf>
    <xf numFmtId="0" fontId="10" fillId="0" borderId="32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10" fillId="0" borderId="12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10" fillId="0" borderId="31" xfId="1" applyFont="1" applyFill="1" applyBorder="1" applyAlignment="1">
      <alignment horizontal="left" vertical="top"/>
    </xf>
    <xf numFmtId="0" fontId="10" fillId="0" borderId="26" xfId="1" applyFont="1" applyFill="1" applyBorder="1" applyAlignment="1">
      <alignment horizontal="left" vertical="top"/>
    </xf>
    <xf numFmtId="0" fontId="10" fillId="0" borderId="32" xfId="1" applyFont="1" applyFill="1" applyBorder="1" applyAlignment="1">
      <alignment horizontal="left" vertical="top"/>
    </xf>
    <xf numFmtId="0" fontId="27" fillId="0" borderId="17" xfId="0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10" fillId="2" borderId="31" xfId="1" applyFont="1" applyFill="1" applyBorder="1" applyAlignment="1">
      <alignment horizontal="left" vertical="top" wrapText="1"/>
    </xf>
    <xf numFmtId="0" fontId="10" fillId="2" borderId="26" xfId="1" applyFont="1" applyFill="1" applyBorder="1" applyAlignment="1">
      <alignment horizontal="left" vertical="top" wrapText="1"/>
    </xf>
    <xf numFmtId="0" fontId="10" fillId="2" borderId="32" xfId="1" applyFont="1" applyFill="1" applyBorder="1" applyAlignment="1">
      <alignment horizontal="left" vertical="top" wrapText="1"/>
    </xf>
    <xf numFmtId="0" fontId="10" fillId="2" borderId="17" xfId="1" applyFont="1" applyFill="1" applyBorder="1" applyAlignment="1">
      <alignment horizontal="left" vertical="top" wrapText="1"/>
    </xf>
    <xf numFmtId="0" fontId="10" fillId="2" borderId="18" xfId="1" applyFont="1" applyFill="1" applyBorder="1" applyAlignment="1">
      <alignment horizontal="left" vertical="top" wrapText="1"/>
    </xf>
    <xf numFmtId="0" fontId="10" fillId="2" borderId="19" xfId="1" applyFont="1" applyFill="1" applyBorder="1" applyAlignment="1">
      <alignment horizontal="left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30" xfId="1" applyFont="1" applyFill="1" applyBorder="1" applyAlignment="1">
      <alignment horizontal="left" vertical="top" wrapText="1"/>
    </xf>
    <xf numFmtId="0" fontId="25" fillId="2" borderId="1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164" fontId="15" fillId="2" borderId="21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Border="1" applyAlignment="1">
      <alignment horizontal="center" vertical="center" wrapText="1"/>
    </xf>
    <xf numFmtId="164" fontId="9" fillId="0" borderId="0" xfId="1" applyNumberFormat="1" applyFont="1" applyAlignment="1">
      <alignment horizontal="right" vertical="top" wrapText="1"/>
    </xf>
    <xf numFmtId="164" fontId="2" fillId="0" borderId="0" xfId="1" applyNumberFormat="1" applyAlignment="1">
      <alignment horizontal="right" vertical="top" wrapText="1"/>
    </xf>
    <xf numFmtId="164" fontId="2" fillId="0" borderId="0" xfId="1" applyNumberFormat="1" applyAlignment="1">
      <alignment vertical="top" wrapText="1"/>
    </xf>
    <xf numFmtId="164" fontId="19" fillId="0" borderId="12" xfId="1" applyNumberFormat="1" applyFont="1" applyBorder="1" applyAlignment="1">
      <alignment horizontal="center" vertical="top" wrapText="1"/>
    </xf>
    <xf numFmtId="164" fontId="23" fillId="0" borderId="17" xfId="1" applyNumberFormat="1" applyFont="1" applyBorder="1" applyAlignment="1">
      <alignment horizontal="center" vertical="center" wrapText="1"/>
    </xf>
    <xf numFmtId="164" fontId="23" fillId="0" borderId="41" xfId="1" applyNumberFormat="1" applyFont="1" applyBorder="1" applyAlignment="1">
      <alignment horizontal="center" vertical="center" wrapText="1"/>
    </xf>
  </cellXfs>
  <cellStyles count="84">
    <cellStyle name="Данные (редактируемые)" xfId="3"/>
    <cellStyle name="Данные (редактируемые) 2" xfId="4"/>
    <cellStyle name="Данные (редактируемые) 3" xfId="5"/>
    <cellStyle name="Данные (редактируемые) 4" xfId="6"/>
    <cellStyle name="Данные (только для чтения)" xfId="7"/>
    <cellStyle name="Данные (только для чтения) 2" xfId="8"/>
    <cellStyle name="Данные (только для чтения) 3" xfId="9"/>
    <cellStyle name="Данные (только для чтения) 4" xfId="10"/>
    <cellStyle name="Данные для удаления" xfId="11"/>
    <cellStyle name="Данные для удаления 2" xfId="12"/>
    <cellStyle name="Данные для удаления 3" xfId="13"/>
    <cellStyle name="Данные для удаления 4" xfId="14"/>
    <cellStyle name="Заголовки полей" xfId="15"/>
    <cellStyle name="Заголовки полей [печать]" xfId="16"/>
    <cellStyle name="Заголовки полей 2" xfId="17"/>
    <cellStyle name="Заголовки полей 3" xfId="18"/>
    <cellStyle name="Заголовки полей 4" xfId="19"/>
    <cellStyle name="Заголовок меры" xfId="20"/>
    <cellStyle name="Заголовок меры 2" xfId="21"/>
    <cellStyle name="Заголовок меры 3" xfId="22"/>
    <cellStyle name="Заголовок меры 4" xfId="23"/>
    <cellStyle name="Заголовок показателя [печать]" xfId="24"/>
    <cellStyle name="Заголовок показателя константы" xfId="25"/>
    <cellStyle name="Заголовок показателя константы 2" xfId="26"/>
    <cellStyle name="Заголовок показателя константы 3" xfId="27"/>
    <cellStyle name="Заголовок показателя константы 4" xfId="28"/>
    <cellStyle name="Заголовок результата расчета" xfId="29"/>
    <cellStyle name="Заголовок результата расчета 2" xfId="30"/>
    <cellStyle name="Заголовок результата расчета 3" xfId="31"/>
    <cellStyle name="Заголовок результата расчета 4" xfId="32"/>
    <cellStyle name="Заголовок свободного показателя" xfId="33"/>
    <cellStyle name="Заголовок свободного показателя 2" xfId="34"/>
    <cellStyle name="Заголовок свободного показателя 3" xfId="35"/>
    <cellStyle name="Заголовок свободного показателя 4" xfId="36"/>
    <cellStyle name="Значение фильтра" xfId="37"/>
    <cellStyle name="Значение фильтра [печать]" xfId="38"/>
    <cellStyle name="Значение фильтра [печать] 2" xfId="39"/>
    <cellStyle name="Значение фильтра [печать] 3" xfId="40"/>
    <cellStyle name="Значение фильтра [печать] 4" xfId="41"/>
    <cellStyle name="Значение фильтра 2" xfId="42"/>
    <cellStyle name="Значение фильтра 3" xfId="43"/>
    <cellStyle name="Значение фильтра 4" xfId="44"/>
    <cellStyle name="Информация о задаче" xfId="45"/>
    <cellStyle name="Обычный" xfId="0" builtinId="0"/>
    <cellStyle name="Обычный 2" xfId="1"/>
    <cellStyle name="Обычный 2 2" xfId="2"/>
    <cellStyle name="Обычный 3" xfId="46"/>
    <cellStyle name="Отдельная ячейка" xfId="47"/>
    <cellStyle name="Отдельная ячейка - константа" xfId="48"/>
    <cellStyle name="Отдельная ячейка - константа [печать]" xfId="49"/>
    <cellStyle name="Отдельная ячейка - константа [печать] 2" xfId="50"/>
    <cellStyle name="Отдельная ячейка - константа [печать] 3" xfId="51"/>
    <cellStyle name="Отдельная ячейка - константа [печать] 4" xfId="52"/>
    <cellStyle name="Отдельная ячейка - константа 2" xfId="53"/>
    <cellStyle name="Отдельная ячейка - константа 3" xfId="54"/>
    <cellStyle name="Отдельная ячейка - константа 4" xfId="55"/>
    <cellStyle name="Отдельная ячейка [печать]" xfId="56"/>
    <cellStyle name="Отдельная ячейка [печать] 2" xfId="57"/>
    <cellStyle name="Отдельная ячейка [печать] 3" xfId="58"/>
    <cellStyle name="Отдельная ячейка [печать] 4" xfId="59"/>
    <cellStyle name="Отдельная ячейка 2" xfId="60"/>
    <cellStyle name="Отдельная ячейка 3" xfId="61"/>
    <cellStyle name="Отдельная ячейка 4" xfId="62"/>
    <cellStyle name="Отдельная ячейка-результат" xfId="63"/>
    <cellStyle name="Отдельная ячейка-результат [печать]" xfId="64"/>
    <cellStyle name="Отдельная ячейка-результат [печать] 2" xfId="65"/>
    <cellStyle name="Отдельная ячейка-результат [печать] 3" xfId="66"/>
    <cellStyle name="Отдельная ячейка-результат [печать] 4" xfId="67"/>
    <cellStyle name="Отдельная ячейка-результат 2" xfId="68"/>
    <cellStyle name="Отдельная ячейка-результат 3" xfId="69"/>
    <cellStyle name="Отдельная ячейка-результат 4" xfId="70"/>
    <cellStyle name="Свойства элементов измерения" xfId="71"/>
    <cellStyle name="Свойства элементов измерения [печать]" xfId="72"/>
    <cellStyle name="Свойства элементов измерения [печать] 2" xfId="73"/>
    <cellStyle name="Свойства элементов измерения [печать] 3" xfId="74"/>
    <cellStyle name="Свойства элементов измерения [печать] 4" xfId="75"/>
    <cellStyle name="Элементы осей" xfId="76"/>
    <cellStyle name="Элементы осей [печать]" xfId="77"/>
    <cellStyle name="Элементы осей [печать] 2" xfId="78"/>
    <cellStyle name="Элементы осей [печать] 3" xfId="79"/>
    <cellStyle name="Элементы осей [печать] 4" xfId="80"/>
    <cellStyle name="Элементы осей 2" xfId="81"/>
    <cellStyle name="Элементы осей 3" xfId="82"/>
    <cellStyle name="Элементы осей 4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4\&#1088;&#1072;&#1089;&#1093;&#1086;&#1076;&#1099;\&#1050;&#1056;&#1040;&#1057;&#1048;&#1050;&#1054;&#1042;&#1040;%20&#1054;&#1051;&#1071;\&#1048;&#1057;&#1055;&#1054;&#1051;&#1053;&#1045;&#1053;&#1048;&#1045;%20&#1041;&#1070;&#1044;&#1046;&#1045;&#1058;&#1040;%202016\&#1075;&#1086;&#1076;&#1086;&#1074;&#1086;&#1077;%20&#1080;&#1089;&#1087;&#1086;&#1083;&#1085;&#1077;&#1085;&#1080;&#1077;\&#1084;&#1072;&#1090;&#1077;&#1088;&#1080;&#1072;&#1083;&#1099;%20&#1076;&#1083;&#1103;%20&#1084;&#1086;&#1085;&#1080;&#1090;&#1086;&#1088;&#1080;&#1085;&#1075;&#1072;\&#1052;&#1072;&#1090;&#1077;&#1088;&#1080;&#1072;&#1083;&#1099;%20&#1082;%20&#1080;&#1089;&#1087;&#1086;&#1083;&#1085;&#1077;&#1085;&#1080;&#1102;%20&#1084;&#1086;&#1085;&#1080;&#1090;&#1086;&#1088;&#1080;&#108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разделам  5.6"/>
      <sheetName val="программы 5.7"/>
      <sheetName val="субсидии 5.8 + "/>
      <sheetName val="по разделам п. 5.10"/>
      <sheetName val="госзадание"/>
      <sheetName val="субсидии"/>
      <sheetName val="по ведомст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61"/>
  <sheetViews>
    <sheetView tabSelected="1" view="pageBreakPreview" topLeftCell="B6" zoomScale="73" zoomScaleNormal="55" zoomScaleSheetLayoutView="73" workbookViewId="0">
      <pane xSplit="8" ySplit="6" topLeftCell="J21" activePane="bottomRight" state="frozen"/>
      <selection activeCell="B6" sqref="B6"/>
      <selection pane="topRight" activeCell="J6" sqref="J6"/>
      <selection pane="bottomLeft" activeCell="B12" sqref="B12"/>
      <selection pane="bottomRight" activeCell="V27" sqref="V27"/>
    </sheetView>
  </sheetViews>
  <sheetFormatPr defaultRowHeight="12.75"/>
  <cols>
    <col min="1" max="1" width="0" style="3" hidden="1" customWidth="1"/>
    <col min="2" max="3" width="9.140625" style="3"/>
    <col min="4" max="4" width="8" style="3" customWidth="1"/>
    <col min="5" max="5" width="5.42578125" style="3" customWidth="1"/>
    <col min="6" max="6" width="4" style="3" customWidth="1"/>
    <col min="7" max="7" width="4.28515625" style="3" customWidth="1"/>
    <col min="8" max="8" width="7" style="3" customWidth="1"/>
    <col min="9" max="9" width="10" style="3" customWidth="1"/>
    <col min="10" max="10" width="17.85546875" style="3" customWidth="1"/>
    <col min="11" max="11" width="24.5703125" style="3" customWidth="1"/>
    <col min="12" max="12" width="0.140625" style="3" hidden="1" customWidth="1"/>
    <col min="13" max="13" width="20.7109375" style="3" hidden="1" customWidth="1"/>
    <col min="14" max="16" width="21" style="3" hidden="1" customWidth="1"/>
    <col min="17" max="17" width="22" style="3" customWidth="1"/>
    <col min="18" max="18" width="19.7109375" style="3" customWidth="1"/>
    <col min="19" max="19" width="19.140625" style="3" customWidth="1"/>
    <col min="20" max="20" width="14.42578125" style="3" customWidth="1"/>
    <col min="21" max="21" width="19" style="3" customWidth="1"/>
    <col min="22" max="22" width="43.42578125" style="3" customWidth="1"/>
    <col min="23" max="257" width="9.140625" style="3"/>
    <col min="258" max="258" width="32" style="3" customWidth="1"/>
    <col min="259" max="259" width="19" style="3" customWidth="1"/>
    <col min="260" max="261" width="21" style="3" customWidth="1"/>
    <col min="262" max="262" width="21.140625" style="3" customWidth="1"/>
    <col min="263" max="267" width="0" style="3" hidden="1" customWidth="1"/>
    <col min="268" max="268" width="27.5703125" style="3" customWidth="1"/>
    <col min="269" max="269" width="23.140625" style="3" customWidth="1"/>
    <col min="270" max="270" width="0" style="3" hidden="1" customWidth="1"/>
    <col min="271" max="271" width="16.28515625" style="3" customWidth="1"/>
    <col min="272" max="272" width="15.28515625" style="3" customWidth="1"/>
    <col min="273" max="273" width="23" style="3" customWidth="1"/>
    <col min="274" max="274" width="47.140625" style="3" customWidth="1"/>
    <col min="275" max="275" width="19.28515625" style="3" customWidth="1"/>
    <col min="276" max="276" width="0.140625" style="3" customWidth="1"/>
    <col min="277" max="277" width="17.7109375" style="3" customWidth="1"/>
    <col min="278" max="278" width="21.85546875" style="3" customWidth="1"/>
    <col min="279" max="513" width="9.140625" style="3"/>
    <col min="514" max="514" width="32" style="3" customWidth="1"/>
    <col min="515" max="515" width="19" style="3" customWidth="1"/>
    <col min="516" max="517" width="21" style="3" customWidth="1"/>
    <col min="518" max="518" width="21.140625" style="3" customWidth="1"/>
    <col min="519" max="523" width="0" style="3" hidden="1" customWidth="1"/>
    <col min="524" max="524" width="27.5703125" style="3" customWidth="1"/>
    <col min="525" max="525" width="23.140625" style="3" customWidth="1"/>
    <col min="526" max="526" width="0" style="3" hidden="1" customWidth="1"/>
    <col min="527" max="527" width="16.28515625" style="3" customWidth="1"/>
    <col min="528" max="528" width="15.28515625" style="3" customWidth="1"/>
    <col min="529" max="529" width="23" style="3" customWidth="1"/>
    <col min="530" max="530" width="47.140625" style="3" customWidth="1"/>
    <col min="531" max="531" width="19.28515625" style="3" customWidth="1"/>
    <col min="532" max="532" width="0.140625" style="3" customWidth="1"/>
    <col min="533" max="533" width="17.7109375" style="3" customWidth="1"/>
    <col min="534" max="534" width="21.85546875" style="3" customWidth="1"/>
    <col min="535" max="769" width="9.140625" style="3"/>
    <col min="770" max="770" width="32" style="3" customWidth="1"/>
    <col min="771" max="771" width="19" style="3" customWidth="1"/>
    <col min="772" max="773" width="21" style="3" customWidth="1"/>
    <col min="774" max="774" width="21.140625" style="3" customWidth="1"/>
    <col min="775" max="779" width="0" style="3" hidden="1" customWidth="1"/>
    <col min="780" max="780" width="27.5703125" style="3" customWidth="1"/>
    <col min="781" max="781" width="23.140625" style="3" customWidth="1"/>
    <col min="782" max="782" width="0" style="3" hidden="1" customWidth="1"/>
    <col min="783" max="783" width="16.28515625" style="3" customWidth="1"/>
    <col min="784" max="784" width="15.28515625" style="3" customWidth="1"/>
    <col min="785" max="785" width="23" style="3" customWidth="1"/>
    <col min="786" max="786" width="47.140625" style="3" customWidth="1"/>
    <col min="787" max="787" width="19.28515625" style="3" customWidth="1"/>
    <col min="788" max="788" width="0.140625" style="3" customWidth="1"/>
    <col min="789" max="789" width="17.7109375" style="3" customWidth="1"/>
    <col min="790" max="790" width="21.85546875" style="3" customWidth="1"/>
    <col min="791" max="1025" width="9.140625" style="3"/>
    <col min="1026" max="1026" width="32" style="3" customWidth="1"/>
    <col min="1027" max="1027" width="19" style="3" customWidth="1"/>
    <col min="1028" max="1029" width="21" style="3" customWidth="1"/>
    <col min="1030" max="1030" width="21.140625" style="3" customWidth="1"/>
    <col min="1031" max="1035" width="0" style="3" hidden="1" customWidth="1"/>
    <col min="1036" max="1036" width="27.5703125" style="3" customWidth="1"/>
    <col min="1037" max="1037" width="23.140625" style="3" customWidth="1"/>
    <col min="1038" max="1038" width="0" style="3" hidden="1" customWidth="1"/>
    <col min="1039" max="1039" width="16.28515625" style="3" customWidth="1"/>
    <col min="1040" max="1040" width="15.28515625" style="3" customWidth="1"/>
    <col min="1041" max="1041" width="23" style="3" customWidth="1"/>
    <col min="1042" max="1042" width="47.140625" style="3" customWidth="1"/>
    <col min="1043" max="1043" width="19.28515625" style="3" customWidth="1"/>
    <col min="1044" max="1044" width="0.140625" style="3" customWidth="1"/>
    <col min="1045" max="1045" width="17.7109375" style="3" customWidth="1"/>
    <col min="1046" max="1046" width="21.85546875" style="3" customWidth="1"/>
    <col min="1047" max="1281" width="9.140625" style="3"/>
    <col min="1282" max="1282" width="32" style="3" customWidth="1"/>
    <col min="1283" max="1283" width="19" style="3" customWidth="1"/>
    <col min="1284" max="1285" width="21" style="3" customWidth="1"/>
    <col min="1286" max="1286" width="21.140625" style="3" customWidth="1"/>
    <col min="1287" max="1291" width="0" style="3" hidden="1" customWidth="1"/>
    <col min="1292" max="1292" width="27.5703125" style="3" customWidth="1"/>
    <col min="1293" max="1293" width="23.140625" style="3" customWidth="1"/>
    <col min="1294" max="1294" width="0" style="3" hidden="1" customWidth="1"/>
    <col min="1295" max="1295" width="16.28515625" style="3" customWidth="1"/>
    <col min="1296" max="1296" width="15.28515625" style="3" customWidth="1"/>
    <col min="1297" max="1297" width="23" style="3" customWidth="1"/>
    <col min="1298" max="1298" width="47.140625" style="3" customWidth="1"/>
    <col min="1299" max="1299" width="19.28515625" style="3" customWidth="1"/>
    <col min="1300" max="1300" width="0.140625" style="3" customWidth="1"/>
    <col min="1301" max="1301" width="17.7109375" style="3" customWidth="1"/>
    <col min="1302" max="1302" width="21.85546875" style="3" customWidth="1"/>
    <col min="1303" max="1537" width="9.140625" style="3"/>
    <col min="1538" max="1538" width="32" style="3" customWidth="1"/>
    <col min="1539" max="1539" width="19" style="3" customWidth="1"/>
    <col min="1540" max="1541" width="21" style="3" customWidth="1"/>
    <col min="1542" max="1542" width="21.140625" style="3" customWidth="1"/>
    <col min="1543" max="1547" width="0" style="3" hidden="1" customWidth="1"/>
    <col min="1548" max="1548" width="27.5703125" style="3" customWidth="1"/>
    <col min="1549" max="1549" width="23.140625" style="3" customWidth="1"/>
    <col min="1550" max="1550" width="0" style="3" hidden="1" customWidth="1"/>
    <col min="1551" max="1551" width="16.28515625" style="3" customWidth="1"/>
    <col min="1552" max="1552" width="15.28515625" style="3" customWidth="1"/>
    <col min="1553" max="1553" width="23" style="3" customWidth="1"/>
    <col min="1554" max="1554" width="47.140625" style="3" customWidth="1"/>
    <col min="1555" max="1555" width="19.28515625" style="3" customWidth="1"/>
    <col min="1556" max="1556" width="0.140625" style="3" customWidth="1"/>
    <col min="1557" max="1557" width="17.7109375" style="3" customWidth="1"/>
    <col min="1558" max="1558" width="21.85546875" style="3" customWidth="1"/>
    <col min="1559" max="1793" width="9.140625" style="3"/>
    <col min="1794" max="1794" width="32" style="3" customWidth="1"/>
    <col min="1795" max="1795" width="19" style="3" customWidth="1"/>
    <col min="1796" max="1797" width="21" style="3" customWidth="1"/>
    <col min="1798" max="1798" width="21.140625" style="3" customWidth="1"/>
    <col min="1799" max="1803" width="0" style="3" hidden="1" customWidth="1"/>
    <col min="1804" max="1804" width="27.5703125" style="3" customWidth="1"/>
    <col min="1805" max="1805" width="23.140625" style="3" customWidth="1"/>
    <col min="1806" max="1806" width="0" style="3" hidden="1" customWidth="1"/>
    <col min="1807" max="1807" width="16.28515625" style="3" customWidth="1"/>
    <col min="1808" max="1808" width="15.28515625" style="3" customWidth="1"/>
    <col min="1809" max="1809" width="23" style="3" customWidth="1"/>
    <col min="1810" max="1810" width="47.140625" style="3" customWidth="1"/>
    <col min="1811" max="1811" width="19.28515625" style="3" customWidth="1"/>
    <col min="1812" max="1812" width="0.140625" style="3" customWidth="1"/>
    <col min="1813" max="1813" width="17.7109375" style="3" customWidth="1"/>
    <col min="1814" max="1814" width="21.85546875" style="3" customWidth="1"/>
    <col min="1815" max="2049" width="9.140625" style="3"/>
    <col min="2050" max="2050" width="32" style="3" customWidth="1"/>
    <col min="2051" max="2051" width="19" style="3" customWidth="1"/>
    <col min="2052" max="2053" width="21" style="3" customWidth="1"/>
    <col min="2054" max="2054" width="21.140625" style="3" customWidth="1"/>
    <col min="2055" max="2059" width="0" style="3" hidden="1" customWidth="1"/>
    <col min="2060" max="2060" width="27.5703125" style="3" customWidth="1"/>
    <col min="2061" max="2061" width="23.140625" style="3" customWidth="1"/>
    <col min="2062" max="2062" width="0" style="3" hidden="1" customWidth="1"/>
    <col min="2063" max="2063" width="16.28515625" style="3" customWidth="1"/>
    <col min="2064" max="2064" width="15.28515625" style="3" customWidth="1"/>
    <col min="2065" max="2065" width="23" style="3" customWidth="1"/>
    <col min="2066" max="2066" width="47.140625" style="3" customWidth="1"/>
    <col min="2067" max="2067" width="19.28515625" style="3" customWidth="1"/>
    <col min="2068" max="2068" width="0.140625" style="3" customWidth="1"/>
    <col min="2069" max="2069" width="17.7109375" style="3" customWidth="1"/>
    <col min="2070" max="2070" width="21.85546875" style="3" customWidth="1"/>
    <col min="2071" max="2305" width="9.140625" style="3"/>
    <col min="2306" max="2306" width="32" style="3" customWidth="1"/>
    <col min="2307" max="2307" width="19" style="3" customWidth="1"/>
    <col min="2308" max="2309" width="21" style="3" customWidth="1"/>
    <col min="2310" max="2310" width="21.140625" style="3" customWidth="1"/>
    <col min="2311" max="2315" width="0" style="3" hidden="1" customWidth="1"/>
    <col min="2316" max="2316" width="27.5703125" style="3" customWidth="1"/>
    <col min="2317" max="2317" width="23.140625" style="3" customWidth="1"/>
    <col min="2318" max="2318" width="0" style="3" hidden="1" customWidth="1"/>
    <col min="2319" max="2319" width="16.28515625" style="3" customWidth="1"/>
    <col min="2320" max="2320" width="15.28515625" style="3" customWidth="1"/>
    <col min="2321" max="2321" width="23" style="3" customWidth="1"/>
    <col min="2322" max="2322" width="47.140625" style="3" customWidth="1"/>
    <col min="2323" max="2323" width="19.28515625" style="3" customWidth="1"/>
    <col min="2324" max="2324" width="0.140625" style="3" customWidth="1"/>
    <col min="2325" max="2325" width="17.7109375" style="3" customWidth="1"/>
    <col min="2326" max="2326" width="21.85546875" style="3" customWidth="1"/>
    <col min="2327" max="2561" width="9.140625" style="3"/>
    <col min="2562" max="2562" width="32" style="3" customWidth="1"/>
    <col min="2563" max="2563" width="19" style="3" customWidth="1"/>
    <col min="2564" max="2565" width="21" style="3" customWidth="1"/>
    <col min="2566" max="2566" width="21.140625" style="3" customWidth="1"/>
    <col min="2567" max="2571" width="0" style="3" hidden="1" customWidth="1"/>
    <col min="2572" max="2572" width="27.5703125" style="3" customWidth="1"/>
    <col min="2573" max="2573" width="23.140625" style="3" customWidth="1"/>
    <col min="2574" max="2574" width="0" style="3" hidden="1" customWidth="1"/>
    <col min="2575" max="2575" width="16.28515625" style="3" customWidth="1"/>
    <col min="2576" max="2576" width="15.28515625" style="3" customWidth="1"/>
    <col min="2577" max="2577" width="23" style="3" customWidth="1"/>
    <col min="2578" max="2578" width="47.140625" style="3" customWidth="1"/>
    <col min="2579" max="2579" width="19.28515625" style="3" customWidth="1"/>
    <col min="2580" max="2580" width="0.140625" style="3" customWidth="1"/>
    <col min="2581" max="2581" width="17.7109375" style="3" customWidth="1"/>
    <col min="2582" max="2582" width="21.85546875" style="3" customWidth="1"/>
    <col min="2583" max="2817" width="9.140625" style="3"/>
    <col min="2818" max="2818" width="32" style="3" customWidth="1"/>
    <col min="2819" max="2819" width="19" style="3" customWidth="1"/>
    <col min="2820" max="2821" width="21" style="3" customWidth="1"/>
    <col min="2822" max="2822" width="21.140625" style="3" customWidth="1"/>
    <col min="2823" max="2827" width="0" style="3" hidden="1" customWidth="1"/>
    <col min="2828" max="2828" width="27.5703125" style="3" customWidth="1"/>
    <col min="2829" max="2829" width="23.140625" style="3" customWidth="1"/>
    <col min="2830" max="2830" width="0" style="3" hidden="1" customWidth="1"/>
    <col min="2831" max="2831" width="16.28515625" style="3" customWidth="1"/>
    <col min="2832" max="2832" width="15.28515625" style="3" customWidth="1"/>
    <col min="2833" max="2833" width="23" style="3" customWidth="1"/>
    <col min="2834" max="2834" width="47.140625" style="3" customWidth="1"/>
    <col min="2835" max="2835" width="19.28515625" style="3" customWidth="1"/>
    <col min="2836" max="2836" width="0.140625" style="3" customWidth="1"/>
    <col min="2837" max="2837" width="17.7109375" style="3" customWidth="1"/>
    <col min="2838" max="2838" width="21.85546875" style="3" customWidth="1"/>
    <col min="2839" max="3073" width="9.140625" style="3"/>
    <col min="3074" max="3074" width="32" style="3" customWidth="1"/>
    <col min="3075" max="3075" width="19" style="3" customWidth="1"/>
    <col min="3076" max="3077" width="21" style="3" customWidth="1"/>
    <col min="3078" max="3078" width="21.140625" style="3" customWidth="1"/>
    <col min="3079" max="3083" width="0" style="3" hidden="1" customWidth="1"/>
    <col min="3084" max="3084" width="27.5703125" style="3" customWidth="1"/>
    <col min="3085" max="3085" width="23.140625" style="3" customWidth="1"/>
    <col min="3086" max="3086" width="0" style="3" hidden="1" customWidth="1"/>
    <col min="3087" max="3087" width="16.28515625" style="3" customWidth="1"/>
    <col min="3088" max="3088" width="15.28515625" style="3" customWidth="1"/>
    <col min="3089" max="3089" width="23" style="3" customWidth="1"/>
    <col min="3090" max="3090" width="47.140625" style="3" customWidth="1"/>
    <col min="3091" max="3091" width="19.28515625" style="3" customWidth="1"/>
    <col min="3092" max="3092" width="0.140625" style="3" customWidth="1"/>
    <col min="3093" max="3093" width="17.7109375" style="3" customWidth="1"/>
    <col min="3094" max="3094" width="21.85546875" style="3" customWidth="1"/>
    <col min="3095" max="3329" width="9.140625" style="3"/>
    <col min="3330" max="3330" width="32" style="3" customWidth="1"/>
    <col min="3331" max="3331" width="19" style="3" customWidth="1"/>
    <col min="3332" max="3333" width="21" style="3" customWidth="1"/>
    <col min="3334" max="3334" width="21.140625" style="3" customWidth="1"/>
    <col min="3335" max="3339" width="0" style="3" hidden="1" customWidth="1"/>
    <col min="3340" max="3340" width="27.5703125" style="3" customWidth="1"/>
    <col min="3341" max="3341" width="23.140625" style="3" customWidth="1"/>
    <col min="3342" max="3342" width="0" style="3" hidden="1" customWidth="1"/>
    <col min="3343" max="3343" width="16.28515625" style="3" customWidth="1"/>
    <col min="3344" max="3344" width="15.28515625" style="3" customWidth="1"/>
    <col min="3345" max="3345" width="23" style="3" customWidth="1"/>
    <col min="3346" max="3346" width="47.140625" style="3" customWidth="1"/>
    <col min="3347" max="3347" width="19.28515625" style="3" customWidth="1"/>
    <col min="3348" max="3348" width="0.140625" style="3" customWidth="1"/>
    <col min="3349" max="3349" width="17.7109375" style="3" customWidth="1"/>
    <col min="3350" max="3350" width="21.85546875" style="3" customWidth="1"/>
    <col min="3351" max="3585" width="9.140625" style="3"/>
    <col min="3586" max="3586" width="32" style="3" customWidth="1"/>
    <col min="3587" max="3587" width="19" style="3" customWidth="1"/>
    <col min="3588" max="3589" width="21" style="3" customWidth="1"/>
    <col min="3590" max="3590" width="21.140625" style="3" customWidth="1"/>
    <col min="3591" max="3595" width="0" style="3" hidden="1" customWidth="1"/>
    <col min="3596" max="3596" width="27.5703125" style="3" customWidth="1"/>
    <col min="3597" max="3597" width="23.140625" style="3" customWidth="1"/>
    <col min="3598" max="3598" width="0" style="3" hidden="1" customWidth="1"/>
    <col min="3599" max="3599" width="16.28515625" style="3" customWidth="1"/>
    <col min="3600" max="3600" width="15.28515625" style="3" customWidth="1"/>
    <col min="3601" max="3601" width="23" style="3" customWidth="1"/>
    <col min="3602" max="3602" width="47.140625" style="3" customWidth="1"/>
    <col min="3603" max="3603" width="19.28515625" style="3" customWidth="1"/>
    <col min="3604" max="3604" width="0.140625" style="3" customWidth="1"/>
    <col min="3605" max="3605" width="17.7109375" style="3" customWidth="1"/>
    <col min="3606" max="3606" width="21.85546875" style="3" customWidth="1"/>
    <col min="3607" max="3841" width="9.140625" style="3"/>
    <col min="3842" max="3842" width="32" style="3" customWidth="1"/>
    <col min="3843" max="3843" width="19" style="3" customWidth="1"/>
    <col min="3844" max="3845" width="21" style="3" customWidth="1"/>
    <col min="3846" max="3846" width="21.140625" style="3" customWidth="1"/>
    <col min="3847" max="3851" width="0" style="3" hidden="1" customWidth="1"/>
    <col min="3852" max="3852" width="27.5703125" style="3" customWidth="1"/>
    <col min="3853" max="3853" width="23.140625" style="3" customWidth="1"/>
    <col min="3854" max="3854" width="0" style="3" hidden="1" customWidth="1"/>
    <col min="3855" max="3855" width="16.28515625" style="3" customWidth="1"/>
    <col min="3856" max="3856" width="15.28515625" style="3" customWidth="1"/>
    <col min="3857" max="3857" width="23" style="3" customWidth="1"/>
    <col min="3858" max="3858" width="47.140625" style="3" customWidth="1"/>
    <col min="3859" max="3859" width="19.28515625" style="3" customWidth="1"/>
    <col min="3860" max="3860" width="0.140625" style="3" customWidth="1"/>
    <col min="3861" max="3861" width="17.7109375" style="3" customWidth="1"/>
    <col min="3862" max="3862" width="21.85546875" style="3" customWidth="1"/>
    <col min="3863" max="4097" width="9.140625" style="3"/>
    <col min="4098" max="4098" width="32" style="3" customWidth="1"/>
    <col min="4099" max="4099" width="19" style="3" customWidth="1"/>
    <col min="4100" max="4101" width="21" style="3" customWidth="1"/>
    <col min="4102" max="4102" width="21.140625" style="3" customWidth="1"/>
    <col min="4103" max="4107" width="0" style="3" hidden="1" customWidth="1"/>
    <col min="4108" max="4108" width="27.5703125" style="3" customWidth="1"/>
    <col min="4109" max="4109" width="23.140625" style="3" customWidth="1"/>
    <col min="4110" max="4110" width="0" style="3" hidden="1" customWidth="1"/>
    <col min="4111" max="4111" width="16.28515625" style="3" customWidth="1"/>
    <col min="4112" max="4112" width="15.28515625" style="3" customWidth="1"/>
    <col min="4113" max="4113" width="23" style="3" customWidth="1"/>
    <col min="4114" max="4114" width="47.140625" style="3" customWidth="1"/>
    <col min="4115" max="4115" width="19.28515625" style="3" customWidth="1"/>
    <col min="4116" max="4116" width="0.140625" style="3" customWidth="1"/>
    <col min="4117" max="4117" width="17.7109375" style="3" customWidth="1"/>
    <col min="4118" max="4118" width="21.85546875" style="3" customWidth="1"/>
    <col min="4119" max="4353" width="9.140625" style="3"/>
    <col min="4354" max="4354" width="32" style="3" customWidth="1"/>
    <col min="4355" max="4355" width="19" style="3" customWidth="1"/>
    <col min="4356" max="4357" width="21" style="3" customWidth="1"/>
    <col min="4358" max="4358" width="21.140625" style="3" customWidth="1"/>
    <col min="4359" max="4363" width="0" style="3" hidden="1" customWidth="1"/>
    <col min="4364" max="4364" width="27.5703125" style="3" customWidth="1"/>
    <col min="4365" max="4365" width="23.140625" style="3" customWidth="1"/>
    <col min="4366" max="4366" width="0" style="3" hidden="1" customWidth="1"/>
    <col min="4367" max="4367" width="16.28515625" style="3" customWidth="1"/>
    <col min="4368" max="4368" width="15.28515625" style="3" customWidth="1"/>
    <col min="4369" max="4369" width="23" style="3" customWidth="1"/>
    <col min="4370" max="4370" width="47.140625" style="3" customWidth="1"/>
    <col min="4371" max="4371" width="19.28515625" style="3" customWidth="1"/>
    <col min="4372" max="4372" width="0.140625" style="3" customWidth="1"/>
    <col min="4373" max="4373" width="17.7109375" style="3" customWidth="1"/>
    <col min="4374" max="4374" width="21.85546875" style="3" customWidth="1"/>
    <col min="4375" max="4609" width="9.140625" style="3"/>
    <col min="4610" max="4610" width="32" style="3" customWidth="1"/>
    <col min="4611" max="4611" width="19" style="3" customWidth="1"/>
    <col min="4612" max="4613" width="21" style="3" customWidth="1"/>
    <col min="4614" max="4614" width="21.140625" style="3" customWidth="1"/>
    <col min="4615" max="4619" width="0" style="3" hidden="1" customWidth="1"/>
    <col min="4620" max="4620" width="27.5703125" style="3" customWidth="1"/>
    <col min="4621" max="4621" width="23.140625" style="3" customWidth="1"/>
    <col min="4622" max="4622" width="0" style="3" hidden="1" customWidth="1"/>
    <col min="4623" max="4623" width="16.28515625" style="3" customWidth="1"/>
    <col min="4624" max="4624" width="15.28515625" style="3" customWidth="1"/>
    <col min="4625" max="4625" width="23" style="3" customWidth="1"/>
    <col min="4626" max="4626" width="47.140625" style="3" customWidth="1"/>
    <col min="4627" max="4627" width="19.28515625" style="3" customWidth="1"/>
    <col min="4628" max="4628" width="0.140625" style="3" customWidth="1"/>
    <col min="4629" max="4629" width="17.7109375" style="3" customWidth="1"/>
    <col min="4630" max="4630" width="21.85546875" style="3" customWidth="1"/>
    <col min="4631" max="4865" width="9.140625" style="3"/>
    <col min="4866" max="4866" width="32" style="3" customWidth="1"/>
    <col min="4867" max="4867" width="19" style="3" customWidth="1"/>
    <col min="4868" max="4869" width="21" style="3" customWidth="1"/>
    <col min="4870" max="4870" width="21.140625" style="3" customWidth="1"/>
    <col min="4871" max="4875" width="0" style="3" hidden="1" customWidth="1"/>
    <col min="4876" max="4876" width="27.5703125" style="3" customWidth="1"/>
    <col min="4877" max="4877" width="23.140625" style="3" customWidth="1"/>
    <col min="4878" max="4878" width="0" style="3" hidden="1" customWidth="1"/>
    <col min="4879" max="4879" width="16.28515625" style="3" customWidth="1"/>
    <col min="4880" max="4880" width="15.28515625" style="3" customWidth="1"/>
    <col min="4881" max="4881" width="23" style="3" customWidth="1"/>
    <col min="4882" max="4882" width="47.140625" style="3" customWidth="1"/>
    <col min="4883" max="4883" width="19.28515625" style="3" customWidth="1"/>
    <col min="4884" max="4884" width="0.140625" style="3" customWidth="1"/>
    <col min="4885" max="4885" width="17.7109375" style="3" customWidth="1"/>
    <col min="4886" max="4886" width="21.85546875" style="3" customWidth="1"/>
    <col min="4887" max="5121" width="9.140625" style="3"/>
    <col min="5122" max="5122" width="32" style="3" customWidth="1"/>
    <col min="5123" max="5123" width="19" style="3" customWidth="1"/>
    <col min="5124" max="5125" width="21" style="3" customWidth="1"/>
    <col min="5126" max="5126" width="21.140625" style="3" customWidth="1"/>
    <col min="5127" max="5131" width="0" style="3" hidden="1" customWidth="1"/>
    <col min="5132" max="5132" width="27.5703125" style="3" customWidth="1"/>
    <col min="5133" max="5133" width="23.140625" style="3" customWidth="1"/>
    <col min="5134" max="5134" width="0" style="3" hidden="1" customWidth="1"/>
    <col min="5135" max="5135" width="16.28515625" style="3" customWidth="1"/>
    <col min="5136" max="5136" width="15.28515625" style="3" customWidth="1"/>
    <col min="5137" max="5137" width="23" style="3" customWidth="1"/>
    <col min="5138" max="5138" width="47.140625" style="3" customWidth="1"/>
    <col min="5139" max="5139" width="19.28515625" style="3" customWidth="1"/>
    <col min="5140" max="5140" width="0.140625" style="3" customWidth="1"/>
    <col min="5141" max="5141" width="17.7109375" style="3" customWidth="1"/>
    <col min="5142" max="5142" width="21.85546875" style="3" customWidth="1"/>
    <col min="5143" max="5377" width="9.140625" style="3"/>
    <col min="5378" max="5378" width="32" style="3" customWidth="1"/>
    <col min="5379" max="5379" width="19" style="3" customWidth="1"/>
    <col min="5380" max="5381" width="21" style="3" customWidth="1"/>
    <col min="5382" max="5382" width="21.140625" style="3" customWidth="1"/>
    <col min="5383" max="5387" width="0" style="3" hidden="1" customWidth="1"/>
    <col min="5388" max="5388" width="27.5703125" style="3" customWidth="1"/>
    <col min="5389" max="5389" width="23.140625" style="3" customWidth="1"/>
    <col min="5390" max="5390" width="0" style="3" hidden="1" customWidth="1"/>
    <col min="5391" max="5391" width="16.28515625" style="3" customWidth="1"/>
    <col min="5392" max="5392" width="15.28515625" style="3" customWidth="1"/>
    <col min="5393" max="5393" width="23" style="3" customWidth="1"/>
    <col min="5394" max="5394" width="47.140625" style="3" customWidth="1"/>
    <col min="5395" max="5395" width="19.28515625" style="3" customWidth="1"/>
    <col min="5396" max="5396" width="0.140625" style="3" customWidth="1"/>
    <col min="5397" max="5397" width="17.7109375" style="3" customWidth="1"/>
    <col min="5398" max="5398" width="21.85546875" style="3" customWidth="1"/>
    <col min="5399" max="5633" width="9.140625" style="3"/>
    <col min="5634" max="5634" width="32" style="3" customWidth="1"/>
    <col min="5635" max="5635" width="19" style="3" customWidth="1"/>
    <col min="5636" max="5637" width="21" style="3" customWidth="1"/>
    <col min="5638" max="5638" width="21.140625" style="3" customWidth="1"/>
    <col min="5639" max="5643" width="0" style="3" hidden="1" customWidth="1"/>
    <col min="5644" max="5644" width="27.5703125" style="3" customWidth="1"/>
    <col min="5645" max="5645" width="23.140625" style="3" customWidth="1"/>
    <col min="5646" max="5646" width="0" style="3" hidden="1" customWidth="1"/>
    <col min="5647" max="5647" width="16.28515625" style="3" customWidth="1"/>
    <col min="5648" max="5648" width="15.28515625" style="3" customWidth="1"/>
    <col min="5649" max="5649" width="23" style="3" customWidth="1"/>
    <col min="5650" max="5650" width="47.140625" style="3" customWidth="1"/>
    <col min="5651" max="5651" width="19.28515625" style="3" customWidth="1"/>
    <col min="5652" max="5652" width="0.140625" style="3" customWidth="1"/>
    <col min="5653" max="5653" width="17.7109375" style="3" customWidth="1"/>
    <col min="5654" max="5654" width="21.85546875" style="3" customWidth="1"/>
    <col min="5655" max="5889" width="9.140625" style="3"/>
    <col min="5890" max="5890" width="32" style="3" customWidth="1"/>
    <col min="5891" max="5891" width="19" style="3" customWidth="1"/>
    <col min="5892" max="5893" width="21" style="3" customWidth="1"/>
    <col min="5894" max="5894" width="21.140625" style="3" customWidth="1"/>
    <col min="5895" max="5899" width="0" style="3" hidden="1" customWidth="1"/>
    <col min="5900" max="5900" width="27.5703125" style="3" customWidth="1"/>
    <col min="5901" max="5901" width="23.140625" style="3" customWidth="1"/>
    <col min="5902" max="5902" width="0" style="3" hidden="1" customWidth="1"/>
    <col min="5903" max="5903" width="16.28515625" style="3" customWidth="1"/>
    <col min="5904" max="5904" width="15.28515625" style="3" customWidth="1"/>
    <col min="5905" max="5905" width="23" style="3" customWidth="1"/>
    <col min="5906" max="5906" width="47.140625" style="3" customWidth="1"/>
    <col min="5907" max="5907" width="19.28515625" style="3" customWidth="1"/>
    <col min="5908" max="5908" width="0.140625" style="3" customWidth="1"/>
    <col min="5909" max="5909" width="17.7109375" style="3" customWidth="1"/>
    <col min="5910" max="5910" width="21.85546875" style="3" customWidth="1"/>
    <col min="5911" max="6145" width="9.140625" style="3"/>
    <col min="6146" max="6146" width="32" style="3" customWidth="1"/>
    <col min="6147" max="6147" width="19" style="3" customWidth="1"/>
    <col min="6148" max="6149" width="21" style="3" customWidth="1"/>
    <col min="6150" max="6150" width="21.140625" style="3" customWidth="1"/>
    <col min="6151" max="6155" width="0" style="3" hidden="1" customWidth="1"/>
    <col min="6156" max="6156" width="27.5703125" style="3" customWidth="1"/>
    <col min="6157" max="6157" width="23.140625" style="3" customWidth="1"/>
    <col min="6158" max="6158" width="0" style="3" hidden="1" customWidth="1"/>
    <col min="6159" max="6159" width="16.28515625" style="3" customWidth="1"/>
    <col min="6160" max="6160" width="15.28515625" style="3" customWidth="1"/>
    <col min="6161" max="6161" width="23" style="3" customWidth="1"/>
    <col min="6162" max="6162" width="47.140625" style="3" customWidth="1"/>
    <col min="6163" max="6163" width="19.28515625" style="3" customWidth="1"/>
    <col min="6164" max="6164" width="0.140625" style="3" customWidth="1"/>
    <col min="6165" max="6165" width="17.7109375" style="3" customWidth="1"/>
    <col min="6166" max="6166" width="21.85546875" style="3" customWidth="1"/>
    <col min="6167" max="6401" width="9.140625" style="3"/>
    <col min="6402" max="6402" width="32" style="3" customWidth="1"/>
    <col min="6403" max="6403" width="19" style="3" customWidth="1"/>
    <col min="6404" max="6405" width="21" style="3" customWidth="1"/>
    <col min="6406" max="6406" width="21.140625" style="3" customWidth="1"/>
    <col min="6407" max="6411" width="0" style="3" hidden="1" customWidth="1"/>
    <col min="6412" max="6412" width="27.5703125" style="3" customWidth="1"/>
    <col min="6413" max="6413" width="23.140625" style="3" customWidth="1"/>
    <col min="6414" max="6414" width="0" style="3" hidden="1" customWidth="1"/>
    <col min="6415" max="6415" width="16.28515625" style="3" customWidth="1"/>
    <col min="6416" max="6416" width="15.28515625" style="3" customWidth="1"/>
    <col min="6417" max="6417" width="23" style="3" customWidth="1"/>
    <col min="6418" max="6418" width="47.140625" style="3" customWidth="1"/>
    <col min="6419" max="6419" width="19.28515625" style="3" customWidth="1"/>
    <col min="6420" max="6420" width="0.140625" style="3" customWidth="1"/>
    <col min="6421" max="6421" width="17.7109375" style="3" customWidth="1"/>
    <col min="6422" max="6422" width="21.85546875" style="3" customWidth="1"/>
    <col min="6423" max="6657" width="9.140625" style="3"/>
    <col min="6658" max="6658" width="32" style="3" customWidth="1"/>
    <col min="6659" max="6659" width="19" style="3" customWidth="1"/>
    <col min="6660" max="6661" width="21" style="3" customWidth="1"/>
    <col min="6662" max="6662" width="21.140625" style="3" customWidth="1"/>
    <col min="6663" max="6667" width="0" style="3" hidden="1" customWidth="1"/>
    <col min="6668" max="6668" width="27.5703125" style="3" customWidth="1"/>
    <col min="6669" max="6669" width="23.140625" style="3" customWidth="1"/>
    <col min="6670" max="6670" width="0" style="3" hidden="1" customWidth="1"/>
    <col min="6671" max="6671" width="16.28515625" style="3" customWidth="1"/>
    <col min="6672" max="6672" width="15.28515625" style="3" customWidth="1"/>
    <col min="6673" max="6673" width="23" style="3" customWidth="1"/>
    <col min="6674" max="6674" width="47.140625" style="3" customWidth="1"/>
    <col min="6675" max="6675" width="19.28515625" style="3" customWidth="1"/>
    <col min="6676" max="6676" width="0.140625" style="3" customWidth="1"/>
    <col min="6677" max="6677" width="17.7109375" style="3" customWidth="1"/>
    <col min="6678" max="6678" width="21.85546875" style="3" customWidth="1"/>
    <col min="6679" max="6913" width="9.140625" style="3"/>
    <col min="6914" max="6914" width="32" style="3" customWidth="1"/>
    <col min="6915" max="6915" width="19" style="3" customWidth="1"/>
    <col min="6916" max="6917" width="21" style="3" customWidth="1"/>
    <col min="6918" max="6918" width="21.140625" style="3" customWidth="1"/>
    <col min="6919" max="6923" width="0" style="3" hidden="1" customWidth="1"/>
    <col min="6924" max="6924" width="27.5703125" style="3" customWidth="1"/>
    <col min="6925" max="6925" width="23.140625" style="3" customWidth="1"/>
    <col min="6926" max="6926" width="0" style="3" hidden="1" customWidth="1"/>
    <col min="6927" max="6927" width="16.28515625" style="3" customWidth="1"/>
    <col min="6928" max="6928" width="15.28515625" style="3" customWidth="1"/>
    <col min="6929" max="6929" width="23" style="3" customWidth="1"/>
    <col min="6930" max="6930" width="47.140625" style="3" customWidth="1"/>
    <col min="6931" max="6931" width="19.28515625" style="3" customWidth="1"/>
    <col min="6932" max="6932" width="0.140625" style="3" customWidth="1"/>
    <col min="6933" max="6933" width="17.7109375" style="3" customWidth="1"/>
    <col min="6934" max="6934" width="21.85546875" style="3" customWidth="1"/>
    <col min="6935" max="7169" width="9.140625" style="3"/>
    <col min="7170" max="7170" width="32" style="3" customWidth="1"/>
    <col min="7171" max="7171" width="19" style="3" customWidth="1"/>
    <col min="7172" max="7173" width="21" style="3" customWidth="1"/>
    <col min="7174" max="7174" width="21.140625" style="3" customWidth="1"/>
    <col min="7175" max="7179" width="0" style="3" hidden="1" customWidth="1"/>
    <col min="7180" max="7180" width="27.5703125" style="3" customWidth="1"/>
    <col min="7181" max="7181" width="23.140625" style="3" customWidth="1"/>
    <col min="7182" max="7182" width="0" style="3" hidden="1" customWidth="1"/>
    <col min="7183" max="7183" width="16.28515625" style="3" customWidth="1"/>
    <col min="7184" max="7184" width="15.28515625" style="3" customWidth="1"/>
    <col min="7185" max="7185" width="23" style="3" customWidth="1"/>
    <col min="7186" max="7186" width="47.140625" style="3" customWidth="1"/>
    <col min="7187" max="7187" width="19.28515625" style="3" customWidth="1"/>
    <col min="7188" max="7188" width="0.140625" style="3" customWidth="1"/>
    <col min="7189" max="7189" width="17.7109375" style="3" customWidth="1"/>
    <col min="7190" max="7190" width="21.85546875" style="3" customWidth="1"/>
    <col min="7191" max="7425" width="9.140625" style="3"/>
    <col min="7426" max="7426" width="32" style="3" customWidth="1"/>
    <col min="7427" max="7427" width="19" style="3" customWidth="1"/>
    <col min="7428" max="7429" width="21" style="3" customWidth="1"/>
    <col min="7430" max="7430" width="21.140625" style="3" customWidth="1"/>
    <col min="7431" max="7435" width="0" style="3" hidden="1" customWidth="1"/>
    <col min="7436" max="7436" width="27.5703125" style="3" customWidth="1"/>
    <col min="7437" max="7437" width="23.140625" style="3" customWidth="1"/>
    <col min="7438" max="7438" width="0" style="3" hidden="1" customWidth="1"/>
    <col min="7439" max="7439" width="16.28515625" style="3" customWidth="1"/>
    <col min="7440" max="7440" width="15.28515625" style="3" customWidth="1"/>
    <col min="7441" max="7441" width="23" style="3" customWidth="1"/>
    <col min="7442" max="7442" width="47.140625" style="3" customWidth="1"/>
    <col min="7443" max="7443" width="19.28515625" style="3" customWidth="1"/>
    <col min="7444" max="7444" width="0.140625" style="3" customWidth="1"/>
    <col min="7445" max="7445" width="17.7109375" style="3" customWidth="1"/>
    <col min="7446" max="7446" width="21.85546875" style="3" customWidth="1"/>
    <col min="7447" max="7681" width="9.140625" style="3"/>
    <col min="7682" max="7682" width="32" style="3" customWidth="1"/>
    <col min="7683" max="7683" width="19" style="3" customWidth="1"/>
    <col min="7684" max="7685" width="21" style="3" customWidth="1"/>
    <col min="7686" max="7686" width="21.140625" style="3" customWidth="1"/>
    <col min="7687" max="7691" width="0" style="3" hidden="1" customWidth="1"/>
    <col min="7692" max="7692" width="27.5703125" style="3" customWidth="1"/>
    <col min="7693" max="7693" width="23.140625" style="3" customWidth="1"/>
    <col min="7694" max="7694" width="0" style="3" hidden="1" customWidth="1"/>
    <col min="7695" max="7695" width="16.28515625" style="3" customWidth="1"/>
    <col min="7696" max="7696" width="15.28515625" style="3" customWidth="1"/>
    <col min="7697" max="7697" width="23" style="3" customWidth="1"/>
    <col min="7698" max="7698" width="47.140625" style="3" customWidth="1"/>
    <col min="7699" max="7699" width="19.28515625" style="3" customWidth="1"/>
    <col min="7700" max="7700" width="0.140625" style="3" customWidth="1"/>
    <col min="7701" max="7701" width="17.7109375" style="3" customWidth="1"/>
    <col min="7702" max="7702" width="21.85546875" style="3" customWidth="1"/>
    <col min="7703" max="7937" width="9.140625" style="3"/>
    <col min="7938" max="7938" width="32" style="3" customWidth="1"/>
    <col min="7939" max="7939" width="19" style="3" customWidth="1"/>
    <col min="7940" max="7941" width="21" style="3" customWidth="1"/>
    <col min="7942" max="7942" width="21.140625" style="3" customWidth="1"/>
    <col min="7943" max="7947" width="0" style="3" hidden="1" customWidth="1"/>
    <col min="7948" max="7948" width="27.5703125" style="3" customWidth="1"/>
    <col min="7949" max="7949" width="23.140625" style="3" customWidth="1"/>
    <col min="7950" max="7950" width="0" style="3" hidden="1" customWidth="1"/>
    <col min="7951" max="7951" width="16.28515625" style="3" customWidth="1"/>
    <col min="7952" max="7952" width="15.28515625" style="3" customWidth="1"/>
    <col min="7953" max="7953" width="23" style="3" customWidth="1"/>
    <col min="7954" max="7954" width="47.140625" style="3" customWidth="1"/>
    <col min="7955" max="7955" width="19.28515625" style="3" customWidth="1"/>
    <col min="7956" max="7956" width="0.140625" style="3" customWidth="1"/>
    <col min="7957" max="7957" width="17.7109375" style="3" customWidth="1"/>
    <col min="7958" max="7958" width="21.85546875" style="3" customWidth="1"/>
    <col min="7959" max="8193" width="9.140625" style="3"/>
    <col min="8194" max="8194" width="32" style="3" customWidth="1"/>
    <col min="8195" max="8195" width="19" style="3" customWidth="1"/>
    <col min="8196" max="8197" width="21" style="3" customWidth="1"/>
    <col min="8198" max="8198" width="21.140625" style="3" customWidth="1"/>
    <col min="8199" max="8203" width="0" style="3" hidden="1" customWidth="1"/>
    <col min="8204" max="8204" width="27.5703125" style="3" customWidth="1"/>
    <col min="8205" max="8205" width="23.140625" style="3" customWidth="1"/>
    <col min="8206" max="8206" width="0" style="3" hidden="1" customWidth="1"/>
    <col min="8207" max="8207" width="16.28515625" style="3" customWidth="1"/>
    <col min="8208" max="8208" width="15.28515625" style="3" customWidth="1"/>
    <col min="8209" max="8209" width="23" style="3" customWidth="1"/>
    <col min="8210" max="8210" width="47.140625" style="3" customWidth="1"/>
    <col min="8211" max="8211" width="19.28515625" style="3" customWidth="1"/>
    <col min="8212" max="8212" width="0.140625" style="3" customWidth="1"/>
    <col min="8213" max="8213" width="17.7109375" style="3" customWidth="1"/>
    <col min="8214" max="8214" width="21.85546875" style="3" customWidth="1"/>
    <col min="8215" max="8449" width="9.140625" style="3"/>
    <col min="8450" max="8450" width="32" style="3" customWidth="1"/>
    <col min="8451" max="8451" width="19" style="3" customWidth="1"/>
    <col min="8452" max="8453" width="21" style="3" customWidth="1"/>
    <col min="8454" max="8454" width="21.140625" style="3" customWidth="1"/>
    <col min="8455" max="8459" width="0" style="3" hidden="1" customWidth="1"/>
    <col min="8460" max="8460" width="27.5703125" style="3" customWidth="1"/>
    <col min="8461" max="8461" width="23.140625" style="3" customWidth="1"/>
    <col min="8462" max="8462" width="0" style="3" hidden="1" customWidth="1"/>
    <col min="8463" max="8463" width="16.28515625" style="3" customWidth="1"/>
    <col min="8464" max="8464" width="15.28515625" style="3" customWidth="1"/>
    <col min="8465" max="8465" width="23" style="3" customWidth="1"/>
    <col min="8466" max="8466" width="47.140625" style="3" customWidth="1"/>
    <col min="8467" max="8467" width="19.28515625" style="3" customWidth="1"/>
    <col min="8468" max="8468" width="0.140625" style="3" customWidth="1"/>
    <col min="8469" max="8469" width="17.7109375" style="3" customWidth="1"/>
    <col min="8470" max="8470" width="21.85546875" style="3" customWidth="1"/>
    <col min="8471" max="8705" width="9.140625" style="3"/>
    <col min="8706" max="8706" width="32" style="3" customWidth="1"/>
    <col min="8707" max="8707" width="19" style="3" customWidth="1"/>
    <col min="8708" max="8709" width="21" style="3" customWidth="1"/>
    <col min="8710" max="8710" width="21.140625" style="3" customWidth="1"/>
    <col min="8711" max="8715" width="0" style="3" hidden="1" customWidth="1"/>
    <col min="8716" max="8716" width="27.5703125" style="3" customWidth="1"/>
    <col min="8717" max="8717" width="23.140625" style="3" customWidth="1"/>
    <col min="8718" max="8718" width="0" style="3" hidden="1" customWidth="1"/>
    <col min="8719" max="8719" width="16.28515625" style="3" customWidth="1"/>
    <col min="8720" max="8720" width="15.28515625" style="3" customWidth="1"/>
    <col min="8721" max="8721" width="23" style="3" customWidth="1"/>
    <col min="8722" max="8722" width="47.140625" style="3" customWidth="1"/>
    <col min="8723" max="8723" width="19.28515625" style="3" customWidth="1"/>
    <col min="8724" max="8724" width="0.140625" style="3" customWidth="1"/>
    <col min="8725" max="8725" width="17.7109375" style="3" customWidth="1"/>
    <col min="8726" max="8726" width="21.85546875" style="3" customWidth="1"/>
    <col min="8727" max="8961" width="9.140625" style="3"/>
    <col min="8962" max="8962" width="32" style="3" customWidth="1"/>
    <col min="8963" max="8963" width="19" style="3" customWidth="1"/>
    <col min="8964" max="8965" width="21" style="3" customWidth="1"/>
    <col min="8966" max="8966" width="21.140625" style="3" customWidth="1"/>
    <col min="8967" max="8971" width="0" style="3" hidden="1" customWidth="1"/>
    <col min="8972" max="8972" width="27.5703125" style="3" customWidth="1"/>
    <col min="8973" max="8973" width="23.140625" style="3" customWidth="1"/>
    <col min="8974" max="8974" width="0" style="3" hidden="1" customWidth="1"/>
    <col min="8975" max="8975" width="16.28515625" style="3" customWidth="1"/>
    <col min="8976" max="8976" width="15.28515625" style="3" customWidth="1"/>
    <col min="8977" max="8977" width="23" style="3" customWidth="1"/>
    <col min="8978" max="8978" width="47.140625" style="3" customWidth="1"/>
    <col min="8979" max="8979" width="19.28515625" style="3" customWidth="1"/>
    <col min="8980" max="8980" width="0.140625" style="3" customWidth="1"/>
    <col min="8981" max="8981" width="17.7109375" style="3" customWidth="1"/>
    <col min="8982" max="8982" width="21.85546875" style="3" customWidth="1"/>
    <col min="8983" max="9217" width="9.140625" style="3"/>
    <col min="9218" max="9218" width="32" style="3" customWidth="1"/>
    <col min="9219" max="9219" width="19" style="3" customWidth="1"/>
    <col min="9220" max="9221" width="21" style="3" customWidth="1"/>
    <col min="9222" max="9222" width="21.140625" style="3" customWidth="1"/>
    <col min="9223" max="9227" width="0" style="3" hidden="1" customWidth="1"/>
    <col min="9228" max="9228" width="27.5703125" style="3" customWidth="1"/>
    <col min="9229" max="9229" width="23.140625" style="3" customWidth="1"/>
    <col min="9230" max="9230" width="0" style="3" hidden="1" customWidth="1"/>
    <col min="9231" max="9231" width="16.28515625" style="3" customWidth="1"/>
    <col min="9232" max="9232" width="15.28515625" style="3" customWidth="1"/>
    <col min="9233" max="9233" width="23" style="3" customWidth="1"/>
    <col min="9234" max="9234" width="47.140625" style="3" customWidth="1"/>
    <col min="9235" max="9235" width="19.28515625" style="3" customWidth="1"/>
    <col min="9236" max="9236" width="0.140625" style="3" customWidth="1"/>
    <col min="9237" max="9237" width="17.7109375" style="3" customWidth="1"/>
    <col min="9238" max="9238" width="21.85546875" style="3" customWidth="1"/>
    <col min="9239" max="9473" width="9.140625" style="3"/>
    <col min="9474" max="9474" width="32" style="3" customWidth="1"/>
    <col min="9475" max="9475" width="19" style="3" customWidth="1"/>
    <col min="9476" max="9477" width="21" style="3" customWidth="1"/>
    <col min="9478" max="9478" width="21.140625" style="3" customWidth="1"/>
    <col min="9479" max="9483" width="0" style="3" hidden="1" customWidth="1"/>
    <col min="9484" max="9484" width="27.5703125" style="3" customWidth="1"/>
    <col min="9485" max="9485" width="23.140625" style="3" customWidth="1"/>
    <col min="9486" max="9486" width="0" style="3" hidden="1" customWidth="1"/>
    <col min="9487" max="9487" width="16.28515625" style="3" customWidth="1"/>
    <col min="9488" max="9488" width="15.28515625" style="3" customWidth="1"/>
    <col min="9489" max="9489" width="23" style="3" customWidth="1"/>
    <col min="9490" max="9490" width="47.140625" style="3" customWidth="1"/>
    <col min="9491" max="9491" width="19.28515625" style="3" customWidth="1"/>
    <col min="9492" max="9492" width="0.140625" style="3" customWidth="1"/>
    <col min="9493" max="9493" width="17.7109375" style="3" customWidth="1"/>
    <col min="9494" max="9494" width="21.85546875" style="3" customWidth="1"/>
    <col min="9495" max="9729" width="9.140625" style="3"/>
    <col min="9730" max="9730" width="32" style="3" customWidth="1"/>
    <col min="9731" max="9731" width="19" style="3" customWidth="1"/>
    <col min="9732" max="9733" width="21" style="3" customWidth="1"/>
    <col min="9734" max="9734" width="21.140625" style="3" customWidth="1"/>
    <col min="9735" max="9739" width="0" style="3" hidden="1" customWidth="1"/>
    <col min="9740" max="9740" width="27.5703125" style="3" customWidth="1"/>
    <col min="9741" max="9741" width="23.140625" style="3" customWidth="1"/>
    <col min="9742" max="9742" width="0" style="3" hidden="1" customWidth="1"/>
    <col min="9743" max="9743" width="16.28515625" style="3" customWidth="1"/>
    <col min="9744" max="9744" width="15.28515625" style="3" customWidth="1"/>
    <col min="9745" max="9745" width="23" style="3" customWidth="1"/>
    <col min="9746" max="9746" width="47.140625" style="3" customWidth="1"/>
    <col min="9747" max="9747" width="19.28515625" style="3" customWidth="1"/>
    <col min="9748" max="9748" width="0.140625" style="3" customWidth="1"/>
    <col min="9749" max="9749" width="17.7109375" style="3" customWidth="1"/>
    <col min="9750" max="9750" width="21.85546875" style="3" customWidth="1"/>
    <col min="9751" max="9985" width="9.140625" style="3"/>
    <col min="9986" max="9986" width="32" style="3" customWidth="1"/>
    <col min="9987" max="9987" width="19" style="3" customWidth="1"/>
    <col min="9988" max="9989" width="21" style="3" customWidth="1"/>
    <col min="9990" max="9990" width="21.140625" style="3" customWidth="1"/>
    <col min="9991" max="9995" width="0" style="3" hidden="1" customWidth="1"/>
    <col min="9996" max="9996" width="27.5703125" style="3" customWidth="1"/>
    <col min="9997" max="9997" width="23.140625" style="3" customWidth="1"/>
    <col min="9998" max="9998" width="0" style="3" hidden="1" customWidth="1"/>
    <col min="9999" max="9999" width="16.28515625" style="3" customWidth="1"/>
    <col min="10000" max="10000" width="15.28515625" style="3" customWidth="1"/>
    <col min="10001" max="10001" width="23" style="3" customWidth="1"/>
    <col min="10002" max="10002" width="47.140625" style="3" customWidth="1"/>
    <col min="10003" max="10003" width="19.28515625" style="3" customWidth="1"/>
    <col min="10004" max="10004" width="0.140625" style="3" customWidth="1"/>
    <col min="10005" max="10005" width="17.7109375" style="3" customWidth="1"/>
    <col min="10006" max="10006" width="21.85546875" style="3" customWidth="1"/>
    <col min="10007" max="10241" width="9.140625" style="3"/>
    <col min="10242" max="10242" width="32" style="3" customWidth="1"/>
    <col min="10243" max="10243" width="19" style="3" customWidth="1"/>
    <col min="10244" max="10245" width="21" style="3" customWidth="1"/>
    <col min="10246" max="10246" width="21.140625" style="3" customWidth="1"/>
    <col min="10247" max="10251" width="0" style="3" hidden="1" customWidth="1"/>
    <col min="10252" max="10252" width="27.5703125" style="3" customWidth="1"/>
    <col min="10253" max="10253" width="23.140625" style="3" customWidth="1"/>
    <col min="10254" max="10254" width="0" style="3" hidden="1" customWidth="1"/>
    <col min="10255" max="10255" width="16.28515625" style="3" customWidth="1"/>
    <col min="10256" max="10256" width="15.28515625" style="3" customWidth="1"/>
    <col min="10257" max="10257" width="23" style="3" customWidth="1"/>
    <col min="10258" max="10258" width="47.140625" style="3" customWidth="1"/>
    <col min="10259" max="10259" width="19.28515625" style="3" customWidth="1"/>
    <col min="10260" max="10260" width="0.140625" style="3" customWidth="1"/>
    <col min="10261" max="10261" width="17.7109375" style="3" customWidth="1"/>
    <col min="10262" max="10262" width="21.85546875" style="3" customWidth="1"/>
    <col min="10263" max="10497" width="9.140625" style="3"/>
    <col min="10498" max="10498" width="32" style="3" customWidth="1"/>
    <col min="10499" max="10499" width="19" style="3" customWidth="1"/>
    <col min="10500" max="10501" width="21" style="3" customWidth="1"/>
    <col min="10502" max="10502" width="21.140625" style="3" customWidth="1"/>
    <col min="10503" max="10507" width="0" style="3" hidden="1" customWidth="1"/>
    <col min="10508" max="10508" width="27.5703125" style="3" customWidth="1"/>
    <col min="10509" max="10509" width="23.140625" style="3" customWidth="1"/>
    <col min="10510" max="10510" width="0" style="3" hidden="1" customWidth="1"/>
    <col min="10511" max="10511" width="16.28515625" style="3" customWidth="1"/>
    <col min="10512" max="10512" width="15.28515625" style="3" customWidth="1"/>
    <col min="10513" max="10513" width="23" style="3" customWidth="1"/>
    <col min="10514" max="10514" width="47.140625" style="3" customWidth="1"/>
    <col min="10515" max="10515" width="19.28515625" style="3" customWidth="1"/>
    <col min="10516" max="10516" width="0.140625" style="3" customWidth="1"/>
    <col min="10517" max="10517" width="17.7109375" style="3" customWidth="1"/>
    <col min="10518" max="10518" width="21.85546875" style="3" customWidth="1"/>
    <col min="10519" max="10753" width="9.140625" style="3"/>
    <col min="10754" max="10754" width="32" style="3" customWidth="1"/>
    <col min="10755" max="10755" width="19" style="3" customWidth="1"/>
    <col min="10756" max="10757" width="21" style="3" customWidth="1"/>
    <col min="10758" max="10758" width="21.140625" style="3" customWidth="1"/>
    <col min="10759" max="10763" width="0" style="3" hidden="1" customWidth="1"/>
    <col min="10764" max="10764" width="27.5703125" style="3" customWidth="1"/>
    <col min="10765" max="10765" width="23.140625" style="3" customWidth="1"/>
    <col min="10766" max="10766" width="0" style="3" hidden="1" customWidth="1"/>
    <col min="10767" max="10767" width="16.28515625" style="3" customWidth="1"/>
    <col min="10768" max="10768" width="15.28515625" style="3" customWidth="1"/>
    <col min="10769" max="10769" width="23" style="3" customWidth="1"/>
    <col min="10770" max="10770" width="47.140625" style="3" customWidth="1"/>
    <col min="10771" max="10771" width="19.28515625" style="3" customWidth="1"/>
    <col min="10772" max="10772" width="0.140625" style="3" customWidth="1"/>
    <col min="10773" max="10773" width="17.7109375" style="3" customWidth="1"/>
    <col min="10774" max="10774" width="21.85546875" style="3" customWidth="1"/>
    <col min="10775" max="11009" width="9.140625" style="3"/>
    <col min="11010" max="11010" width="32" style="3" customWidth="1"/>
    <col min="11011" max="11011" width="19" style="3" customWidth="1"/>
    <col min="11012" max="11013" width="21" style="3" customWidth="1"/>
    <col min="11014" max="11014" width="21.140625" style="3" customWidth="1"/>
    <col min="11015" max="11019" width="0" style="3" hidden="1" customWidth="1"/>
    <col min="11020" max="11020" width="27.5703125" style="3" customWidth="1"/>
    <col min="11021" max="11021" width="23.140625" style="3" customWidth="1"/>
    <col min="11022" max="11022" width="0" style="3" hidden="1" customWidth="1"/>
    <col min="11023" max="11023" width="16.28515625" style="3" customWidth="1"/>
    <col min="11024" max="11024" width="15.28515625" style="3" customWidth="1"/>
    <col min="11025" max="11025" width="23" style="3" customWidth="1"/>
    <col min="11026" max="11026" width="47.140625" style="3" customWidth="1"/>
    <col min="11027" max="11027" width="19.28515625" style="3" customWidth="1"/>
    <col min="11028" max="11028" width="0.140625" style="3" customWidth="1"/>
    <col min="11029" max="11029" width="17.7109375" style="3" customWidth="1"/>
    <col min="11030" max="11030" width="21.85546875" style="3" customWidth="1"/>
    <col min="11031" max="11265" width="9.140625" style="3"/>
    <col min="11266" max="11266" width="32" style="3" customWidth="1"/>
    <col min="11267" max="11267" width="19" style="3" customWidth="1"/>
    <col min="11268" max="11269" width="21" style="3" customWidth="1"/>
    <col min="11270" max="11270" width="21.140625" style="3" customWidth="1"/>
    <col min="11271" max="11275" width="0" style="3" hidden="1" customWidth="1"/>
    <col min="11276" max="11276" width="27.5703125" style="3" customWidth="1"/>
    <col min="11277" max="11277" width="23.140625" style="3" customWidth="1"/>
    <col min="11278" max="11278" width="0" style="3" hidden="1" customWidth="1"/>
    <col min="11279" max="11279" width="16.28515625" style="3" customWidth="1"/>
    <col min="11280" max="11280" width="15.28515625" style="3" customWidth="1"/>
    <col min="11281" max="11281" width="23" style="3" customWidth="1"/>
    <col min="11282" max="11282" width="47.140625" style="3" customWidth="1"/>
    <col min="11283" max="11283" width="19.28515625" style="3" customWidth="1"/>
    <col min="11284" max="11284" width="0.140625" style="3" customWidth="1"/>
    <col min="11285" max="11285" width="17.7109375" style="3" customWidth="1"/>
    <col min="11286" max="11286" width="21.85546875" style="3" customWidth="1"/>
    <col min="11287" max="11521" width="9.140625" style="3"/>
    <col min="11522" max="11522" width="32" style="3" customWidth="1"/>
    <col min="11523" max="11523" width="19" style="3" customWidth="1"/>
    <col min="11524" max="11525" width="21" style="3" customWidth="1"/>
    <col min="11526" max="11526" width="21.140625" style="3" customWidth="1"/>
    <col min="11527" max="11531" width="0" style="3" hidden="1" customWidth="1"/>
    <col min="11532" max="11532" width="27.5703125" style="3" customWidth="1"/>
    <col min="11533" max="11533" width="23.140625" style="3" customWidth="1"/>
    <col min="11534" max="11534" width="0" style="3" hidden="1" customWidth="1"/>
    <col min="11535" max="11535" width="16.28515625" style="3" customWidth="1"/>
    <col min="11536" max="11536" width="15.28515625" style="3" customWidth="1"/>
    <col min="11537" max="11537" width="23" style="3" customWidth="1"/>
    <col min="11538" max="11538" width="47.140625" style="3" customWidth="1"/>
    <col min="11539" max="11539" width="19.28515625" style="3" customWidth="1"/>
    <col min="11540" max="11540" width="0.140625" style="3" customWidth="1"/>
    <col min="11541" max="11541" width="17.7109375" style="3" customWidth="1"/>
    <col min="11542" max="11542" width="21.85546875" style="3" customWidth="1"/>
    <col min="11543" max="11777" width="9.140625" style="3"/>
    <col min="11778" max="11778" width="32" style="3" customWidth="1"/>
    <col min="11779" max="11779" width="19" style="3" customWidth="1"/>
    <col min="11780" max="11781" width="21" style="3" customWidth="1"/>
    <col min="11782" max="11782" width="21.140625" style="3" customWidth="1"/>
    <col min="11783" max="11787" width="0" style="3" hidden="1" customWidth="1"/>
    <col min="11788" max="11788" width="27.5703125" style="3" customWidth="1"/>
    <col min="11789" max="11789" width="23.140625" style="3" customWidth="1"/>
    <col min="11790" max="11790" width="0" style="3" hidden="1" customWidth="1"/>
    <col min="11791" max="11791" width="16.28515625" style="3" customWidth="1"/>
    <col min="11792" max="11792" width="15.28515625" style="3" customWidth="1"/>
    <col min="11793" max="11793" width="23" style="3" customWidth="1"/>
    <col min="11794" max="11794" width="47.140625" style="3" customWidth="1"/>
    <col min="11795" max="11795" width="19.28515625" style="3" customWidth="1"/>
    <col min="11796" max="11796" width="0.140625" style="3" customWidth="1"/>
    <col min="11797" max="11797" width="17.7109375" style="3" customWidth="1"/>
    <col min="11798" max="11798" width="21.85546875" style="3" customWidth="1"/>
    <col min="11799" max="12033" width="9.140625" style="3"/>
    <col min="12034" max="12034" width="32" style="3" customWidth="1"/>
    <col min="12035" max="12035" width="19" style="3" customWidth="1"/>
    <col min="12036" max="12037" width="21" style="3" customWidth="1"/>
    <col min="12038" max="12038" width="21.140625" style="3" customWidth="1"/>
    <col min="12039" max="12043" width="0" style="3" hidden="1" customWidth="1"/>
    <col min="12044" max="12044" width="27.5703125" style="3" customWidth="1"/>
    <col min="12045" max="12045" width="23.140625" style="3" customWidth="1"/>
    <col min="12046" max="12046" width="0" style="3" hidden="1" customWidth="1"/>
    <col min="12047" max="12047" width="16.28515625" style="3" customWidth="1"/>
    <col min="12048" max="12048" width="15.28515625" style="3" customWidth="1"/>
    <col min="12049" max="12049" width="23" style="3" customWidth="1"/>
    <col min="12050" max="12050" width="47.140625" style="3" customWidth="1"/>
    <col min="12051" max="12051" width="19.28515625" style="3" customWidth="1"/>
    <col min="12052" max="12052" width="0.140625" style="3" customWidth="1"/>
    <col min="12053" max="12053" width="17.7109375" style="3" customWidth="1"/>
    <col min="12054" max="12054" width="21.85546875" style="3" customWidth="1"/>
    <col min="12055" max="12289" width="9.140625" style="3"/>
    <col min="12290" max="12290" width="32" style="3" customWidth="1"/>
    <col min="12291" max="12291" width="19" style="3" customWidth="1"/>
    <col min="12292" max="12293" width="21" style="3" customWidth="1"/>
    <col min="12294" max="12294" width="21.140625" style="3" customWidth="1"/>
    <col min="12295" max="12299" width="0" style="3" hidden="1" customWidth="1"/>
    <col min="12300" max="12300" width="27.5703125" style="3" customWidth="1"/>
    <col min="12301" max="12301" width="23.140625" style="3" customWidth="1"/>
    <col min="12302" max="12302" width="0" style="3" hidden="1" customWidth="1"/>
    <col min="12303" max="12303" width="16.28515625" style="3" customWidth="1"/>
    <col min="12304" max="12304" width="15.28515625" style="3" customWidth="1"/>
    <col min="12305" max="12305" width="23" style="3" customWidth="1"/>
    <col min="12306" max="12306" width="47.140625" style="3" customWidth="1"/>
    <col min="12307" max="12307" width="19.28515625" style="3" customWidth="1"/>
    <col min="12308" max="12308" width="0.140625" style="3" customWidth="1"/>
    <col min="12309" max="12309" width="17.7109375" style="3" customWidth="1"/>
    <col min="12310" max="12310" width="21.85546875" style="3" customWidth="1"/>
    <col min="12311" max="12545" width="9.140625" style="3"/>
    <col min="12546" max="12546" width="32" style="3" customWidth="1"/>
    <col min="12547" max="12547" width="19" style="3" customWidth="1"/>
    <col min="12548" max="12549" width="21" style="3" customWidth="1"/>
    <col min="12550" max="12550" width="21.140625" style="3" customWidth="1"/>
    <col min="12551" max="12555" width="0" style="3" hidden="1" customWidth="1"/>
    <col min="12556" max="12556" width="27.5703125" style="3" customWidth="1"/>
    <col min="12557" max="12557" width="23.140625" style="3" customWidth="1"/>
    <col min="12558" max="12558" width="0" style="3" hidden="1" customWidth="1"/>
    <col min="12559" max="12559" width="16.28515625" style="3" customWidth="1"/>
    <col min="12560" max="12560" width="15.28515625" style="3" customWidth="1"/>
    <col min="12561" max="12561" width="23" style="3" customWidth="1"/>
    <col min="12562" max="12562" width="47.140625" style="3" customWidth="1"/>
    <col min="12563" max="12563" width="19.28515625" style="3" customWidth="1"/>
    <col min="12564" max="12564" width="0.140625" style="3" customWidth="1"/>
    <col min="12565" max="12565" width="17.7109375" style="3" customWidth="1"/>
    <col min="12566" max="12566" width="21.85546875" style="3" customWidth="1"/>
    <col min="12567" max="12801" width="9.140625" style="3"/>
    <col min="12802" max="12802" width="32" style="3" customWidth="1"/>
    <col min="12803" max="12803" width="19" style="3" customWidth="1"/>
    <col min="12804" max="12805" width="21" style="3" customWidth="1"/>
    <col min="12806" max="12806" width="21.140625" style="3" customWidth="1"/>
    <col min="12807" max="12811" width="0" style="3" hidden="1" customWidth="1"/>
    <col min="12812" max="12812" width="27.5703125" style="3" customWidth="1"/>
    <col min="12813" max="12813" width="23.140625" style="3" customWidth="1"/>
    <col min="12814" max="12814" width="0" style="3" hidden="1" customWidth="1"/>
    <col min="12815" max="12815" width="16.28515625" style="3" customWidth="1"/>
    <col min="12816" max="12816" width="15.28515625" style="3" customWidth="1"/>
    <col min="12817" max="12817" width="23" style="3" customWidth="1"/>
    <col min="12818" max="12818" width="47.140625" style="3" customWidth="1"/>
    <col min="12819" max="12819" width="19.28515625" style="3" customWidth="1"/>
    <col min="12820" max="12820" width="0.140625" style="3" customWidth="1"/>
    <col min="12821" max="12821" width="17.7109375" style="3" customWidth="1"/>
    <col min="12822" max="12822" width="21.85546875" style="3" customWidth="1"/>
    <col min="12823" max="13057" width="9.140625" style="3"/>
    <col min="13058" max="13058" width="32" style="3" customWidth="1"/>
    <col min="13059" max="13059" width="19" style="3" customWidth="1"/>
    <col min="13060" max="13061" width="21" style="3" customWidth="1"/>
    <col min="13062" max="13062" width="21.140625" style="3" customWidth="1"/>
    <col min="13063" max="13067" width="0" style="3" hidden="1" customWidth="1"/>
    <col min="13068" max="13068" width="27.5703125" style="3" customWidth="1"/>
    <col min="13069" max="13069" width="23.140625" style="3" customWidth="1"/>
    <col min="13070" max="13070" width="0" style="3" hidden="1" customWidth="1"/>
    <col min="13071" max="13071" width="16.28515625" style="3" customWidth="1"/>
    <col min="13072" max="13072" width="15.28515625" style="3" customWidth="1"/>
    <col min="13073" max="13073" width="23" style="3" customWidth="1"/>
    <col min="13074" max="13074" width="47.140625" style="3" customWidth="1"/>
    <col min="13075" max="13075" width="19.28515625" style="3" customWidth="1"/>
    <col min="13076" max="13076" width="0.140625" style="3" customWidth="1"/>
    <col min="13077" max="13077" width="17.7109375" style="3" customWidth="1"/>
    <col min="13078" max="13078" width="21.85546875" style="3" customWidth="1"/>
    <col min="13079" max="13313" width="9.140625" style="3"/>
    <col min="13314" max="13314" width="32" style="3" customWidth="1"/>
    <col min="13315" max="13315" width="19" style="3" customWidth="1"/>
    <col min="13316" max="13317" width="21" style="3" customWidth="1"/>
    <col min="13318" max="13318" width="21.140625" style="3" customWidth="1"/>
    <col min="13319" max="13323" width="0" style="3" hidden="1" customWidth="1"/>
    <col min="13324" max="13324" width="27.5703125" style="3" customWidth="1"/>
    <col min="13325" max="13325" width="23.140625" style="3" customWidth="1"/>
    <col min="13326" max="13326" width="0" style="3" hidden="1" customWidth="1"/>
    <col min="13327" max="13327" width="16.28515625" style="3" customWidth="1"/>
    <col min="13328" max="13328" width="15.28515625" style="3" customWidth="1"/>
    <col min="13329" max="13329" width="23" style="3" customWidth="1"/>
    <col min="13330" max="13330" width="47.140625" style="3" customWidth="1"/>
    <col min="13331" max="13331" width="19.28515625" style="3" customWidth="1"/>
    <col min="13332" max="13332" width="0.140625" style="3" customWidth="1"/>
    <col min="13333" max="13333" width="17.7109375" style="3" customWidth="1"/>
    <col min="13334" max="13334" width="21.85546875" style="3" customWidth="1"/>
    <col min="13335" max="13569" width="9.140625" style="3"/>
    <col min="13570" max="13570" width="32" style="3" customWidth="1"/>
    <col min="13571" max="13571" width="19" style="3" customWidth="1"/>
    <col min="13572" max="13573" width="21" style="3" customWidth="1"/>
    <col min="13574" max="13574" width="21.140625" style="3" customWidth="1"/>
    <col min="13575" max="13579" width="0" style="3" hidden="1" customWidth="1"/>
    <col min="13580" max="13580" width="27.5703125" style="3" customWidth="1"/>
    <col min="13581" max="13581" width="23.140625" style="3" customWidth="1"/>
    <col min="13582" max="13582" width="0" style="3" hidden="1" customWidth="1"/>
    <col min="13583" max="13583" width="16.28515625" style="3" customWidth="1"/>
    <col min="13584" max="13584" width="15.28515625" style="3" customWidth="1"/>
    <col min="13585" max="13585" width="23" style="3" customWidth="1"/>
    <col min="13586" max="13586" width="47.140625" style="3" customWidth="1"/>
    <col min="13587" max="13587" width="19.28515625" style="3" customWidth="1"/>
    <col min="13588" max="13588" width="0.140625" style="3" customWidth="1"/>
    <col min="13589" max="13589" width="17.7109375" style="3" customWidth="1"/>
    <col min="13590" max="13590" width="21.85546875" style="3" customWidth="1"/>
    <col min="13591" max="13825" width="9.140625" style="3"/>
    <col min="13826" max="13826" width="32" style="3" customWidth="1"/>
    <col min="13827" max="13827" width="19" style="3" customWidth="1"/>
    <col min="13828" max="13829" width="21" style="3" customWidth="1"/>
    <col min="13830" max="13830" width="21.140625" style="3" customWidth="1"/>
    <col min="13831" max="13835" width="0" style="3" hidden="1" customWidth="1"/>
    <col min="13836" max="13836" width="27.5703125" style="3" customWidth="1"/>
    <col min="13837" max="13837" width="23.140625" style="3" customWidth="1"/>
    <col min="13838" max="13838" width="0" style="3" hidden="1" customWidth="1"/>
    <col min="13839" max="13839" width="16.28515625" style="3" customWidth="1"/>
    <col min="13840" max="13840" width="15.28515625" style="3" customWidth="1"/>
    <col min="13841" max="13841" width="23" style="3" customWidth="1"/>
    <col min="13842" max="13842" width="47.140625" style="3" customWidth="1"/>
    <col min="13843" max="13843" width="19.28515625" style="3" customWidth="1"/>
    <col min="13844" max="13844" width="0.140625" style="3" customWidth="1"/>
    <col min="13845" max="13845" width="17.7109375" style="3" customWidth="1"/>
    <col min="13846" max="13846" width="21.85546875" style="3" customWidth="1"/>
    <col min="13847" max="14081" width="9.140625" style="3"/>
    <col min="14082" max="14082" width="32" style="3" customWidth="1"/>
    <col min="14083" max="14083" width="19" style="3" customWidth="1"/>
    <col min="14084" max="14085" width="21" style="3" customWidth="1"/>
    <col min="14086" max="14086" width="21.140625" style="3" customWidth="1"/>
    <col min="14087" max="14091" width="0" style="3" hidden="1" customWidth="1"/>
    <col min="14092" max="14092" width="27.5703125" style="3" customWidth="1"/>
    <col min="14093" max="14093" width="23.140625" style="3" customWidth="1"/>
    <col min="14094" max="14094" width="0" style="3" hidden="1" customWidth="1"/>
    <col min="14095" max="14095" width="16.28515625" style="3" customWidth="1"/>
    <col min="14096" max="14096" width="15.28515625" style="3" customWidth="1"/>
    <col min="14097" max="14097" width="23" style="3" customWidth="1"/>
    <col min="14098" max="14098" width="47.140625" style="3" customWidth="1"/>
    <col min="14099" max="14099" width="19.28515625" style="3" customWidth="1"/>
    <col min="14100" max="14100" width="0.140625" style="3" customWidth="1"/>
    <col min="14101" max="14101" width="17.7109375" style="3" customWidth="1"/>
    <col min="14102" max="14102" width="21.85546875" style="3" customWidth="1"/>
    <col min="14103" max="14337" width="9.140625" style="3"/>
    <col min="14338" max="14338" width="32" style="3" customWidth="1"/>
    <col min="14339" max="14339" width="19" style="3" customWidth="1"/>
    <col min="14340" max="14341" width="21" style="3" customWidth="1"/>
    <col min="14342" max="14342" width="21.140625" style="3" customWidth="1"/>
    <col min="14343" max="14347" width="0" style="3" hidden="1" customWidth="1"/>
    <col min="14348" max="14348" width="27.5703125" style="3" customWidth="1"/>
    <col min="14349" max="14349" width="23.140625" style="3" customWidth="1"/>
    <col min="14350" max="14350" width="0" style="3" hidden="1" customWidth="1"/>
    <col min="14351" max="14351" width="16.28515625" style="3" customWidth="1"/>
    <col min="14352" max="14352" width="15.28515625" style="3" customWidth="1"/>
    <col min="14353" max="14353" width="23" style="3" customWidth="1"/>
    <col min="14354" max="14354" width="47.140625" style="3" customWidth="1"/>
    <col min="14355" max="14355" width="19.28515625" style="3" customWidth="1"/>
    <col min="14356" max="14356" width="0.140625" style="3" customWidth="1"/>
    <col min="14357" max="14357" width="17.7109375" style="3" customWidth="1"/>
    <col min="14358" max="14358" width="21.85546875" style="3" customWidth="1"/>
    <col min="14359" max="14593" width="9.140625" style="3"/>
    <col min="14594" max="14594" width="32" style="3" customWidth="1"/>
    <col min="14595" max="14595" width="19" style="3" customWidth="1"/>
    <col min="14596" max="14597" width="21" style="3" customWidth="1"/>
    <col min="14598" max="14598" width="21.140625" style="3" customWidth="1"/>
    <col min="14599" max="14603" width="0" style="3" hidden="1" customWidth="1"/>
    <col min="14604" max="14604" width="27.5703125" style="3" customWidth="1"/>
    <col min="14605" max="14605" width="23.140625" style="3" customWidth="1"/>
    <col min="14606" max="14606" width="0" style="3" hidden="1" customWidth="1"/>
    <col min="14607" max="14607" width="16.28515625" style="3" customWidth="1"/>
    <col min="14608" max="14608" width="15.28515625" style="3" customWidth="1"/>
    <col min="14609" max="14609" width="23" style="3" customWidth="1"/>
    <col min="14610" max="14610" width="47.140625" style="3" customWidth="1"/>
    <col min="14611" max="14611" width="19.28515625" style="3" customWidth="1"/>
    <col min="14612" max="14612" width="0.140625" style="3" customWidth="1"/>
    <col min="14613" max="14613" width="17.7109375" style="3" customWidth="1"/>
    <col min="14614" max="14614" width="21.85546875" style="3" customWidth="1"/>
    <col min="14615" max="14849" width="9.140625" style="3"/>
    <col min="14850" max="14850" width="32" style="3" customWidth="1"/>
    <col min="14851" max="14851" width="19" style="3" customWidth="1"/>
    <col min="14852" max="14853" width="21" style="3" customWidth="1"/>
    <col min="14854" max="14854" width="21.140625" style="3" customWidth="1"/>
    <col min="14855" max="14859" width="0" style="3" hidden="1" customWidth="1"/>
    <col min="14860" max="14860" width="27.5703125" style="3" customWidth="1"/>
    <col min="14861" max="14861" width="23.140625" style="3" customWidth="1"/>
    <col min="14862" max="14862" width="0" style="3" hidden="1" customWidth="1"/>
    <col min="14863" max="14863" width="16.28515625" style="3" customWidth="1"/>
    <col min="14864" max="14864" width="15.28515625" style="3" customWidth="1"/>
    <col min="14865" max="14865" width="23" style="3" customWidth="1"/>
    <col min="14866" max="14866" width="47.140625" style="3" customWidth="1"/>
    <col min="14867" max="14867" width="19.28515625" style="3" customWidth="1"/>
    <col min="14868" max="14868" width="0.140625" style="3" customWidth="1"/>
    <col min="14869" max="14869" width="17.7109375" style="3" customWidth="1"/>
    <col min="14870" max="14870" width="21.85546875" style="3" customWidth="1"/>
    <col min="14871" max="15105" width="9.140625" style="3"/>
    <col min="15106" max="15106" width="32" style="3" customWidth="1"/>
    <col min="15107" max="15107" width="19" style="3" customWidth="1"/>
    <col min="15108" max="15109" width="21" style="3" customWidth="1"/>
    <col min="15110" max="15110" width="21.140625" style="3" customWidth="1"/>
    <col min="15111" max="15115" width="0" style="3" hidden="1" customWidth="1"/>
    <col min="15116" max="15116" width="27.5703125" style="3" customWidth="1"/>
    <col min="15117" max="15117" width="23.140625" style="3" customWidth="1"/>
    <col min="15118" max="15118" width="0" style="3" hidden="1" customWidth="1"/>
    <col min="15119" max="15119" width="16.28515625" style="3" customWidth="1"/>
    <col min="15120" max="15120" width="15.28515625" style="3" customWidth="1"/>
    <col min="15121" max="15121" width="23" style="3" customWidth="1"/>
    <col min="15122" max="15122" width="47.140625" style="3" customWidth="1"/>
    <col min="15123" max="15123" width="19.28515625" style="3" customWidth="1"/>
    <col min="15124" max="15124" width="0.140625" style="3" customWidth="1"/>
    <col min="15125" max="15125" width="17.7109375" style="3" customWidth="1"/>
    <col min="15126" max="15126" width="21.85546875" style="3" customWidth="1"/>
    <col min="15127" max="15361" width="9.140625" style="3"/>
    <col min="15362" max="15362" width="32" style="3" customWidth="1"/>
    <col min="15363" max="15363" width="19" style="3" customWidth="1"/>
    <col min="15364" max="15365" width="21" style="3" customWidth="1"/>
    <col min="15366" max="15366" width="21.140625" style="3" customWidth="1"/>
    <col min="15367" max="15371" width="0" style="3" hidden="1" customWidth="1"/>
    <col min="15372" max="15372" width="27.5703125" style="3" customWidth="1"/>
    <col min="15373" max="15373" width="23.140625" style="3" customWidth="1"/>
    <col min="15374" max="15374" width="0" style="3" hidden="1" customWidth="1"/>
    <col min="15375" max="15375" width="16.28515625" style="3" customWidth="1"/>
    <col min="15376" max="15376" width="15.28515625" style="3" customWidth="1"/>
    <col min="15377" max="15377" width="23" style="3" customWidth="1"/>
    <col min="15378" max="15378" width="47.140625" style="3" customWidth="1"/>
    <col min="15379" max="15379" width="19.28515625" style="3" customWidth="1"/>
    <col min="15380" max="15380" width="0.140625" style="3" customWidth="1"/>
    <col min="15381" max="15381" width="17.7109375" style="3" customWidth="1"/>
    <col min="15382" max="15382" width="21.85546875" style="3" customWidth="1"/>
    <col min="15383" max="15617" width="9.140625" style="3"/>
    <col min="15618" max="15618" width="32" style="3" customWidth="1"/>
    <col min="15619" max="15619" width="19" style="3" customWidth="1"/>
    <col min="15620" max="15621" width="21" style="3" customWidth="1"/>
    <col min="15622" max="15622" width="21.140625" style="3" customWidth="1"/>
    <col min="15623" max="15627" width="0" style="3" hidden="1" customWidth="1"/>
    <col min="15628" max="15628" width="27.5703125" style="3" customWidth="1"/>
    <col min="15629" max="15629" width="23.140625" style="3" customWidth="1"/>
    <col min="15630" max="15630" width="0" style="3" hidden="1" customWidth="1"/>
    <col min="15631" max="15631" width="16.28515625" style="3" customWidth="1"/>
    <col min="15632" max="15632" width="15.28515625" style="3" customWidth="1"/>
    <col min="15633" max="15633" width="23" style="3" customWidth="1"/>
    <col min="15634" max="15634" width="47.140625" style="3" customWidth="1"/>
    <col min="15635" max="15635" width="19.28515625" style="3" customWidth="1"/>
    <col min="15636" max="15636" width="0.140625" style="3" customWidth="1"/>
    <col min="15637" max="15637" width="17.7109375" style="3" customWidth="1"/>
    <col min="15638" max="15638" width="21.85546875" style="3" customWidth="1"/>
    <col min="15639" max="15873" width="9.140625" style="3"/>
    <col min="15874" max="15874" width="32" style="3" customWidth="1"/>
    <col min="15875" max="15875" width="19" style="3" customWidth="1"/>
    <col min="15876" max="15877" width="21" style="3" customWidth="1"/>
    <col min="15878" max="15878" width="21.140625" style="3" customWidth="1"/>
    <col min="15879" max="15883" width="0" style="3" hidden="1" customWidth="1"/>
    <col min="15884" max="15884" width="27.5703125" style="3" customWidth="1"/>
    <col min="15885" max="15885" width="23.140625" style="3" customWidth="1"/>
    <col min="15886" max="15886" width="0" style="3" hidden="1" customWidth="1"/>
    <col min="15887" max="15887" width="16.28515625" style="3" customWidth="1"/>
    <col min="15888" max="15888" width="15.28515625" style="3" customWidth="1"/>
    <col min="15889" max="15889" width="23" style="3" customWidth="1"/>
    <col min="15890" max="15890" width="47.140625" style="3" customWidth="1"/>
    <col min="15891" max="15891" width="19.28515625" style="3" customWidth="1"/>
    <col min="15892" max="15892" width="0.140625" style="3" customWidth="1"/>
    <col min="15893" max="15893" width="17.7109375" style="3" customWidth="1"/>
    <col min="15894" max="15894" width="21.85546875" style="3" customWidth="1"/>
    <col min="15895" max="16129" width="9.140625" style="3"/>
    <col min="16130" max="16130" width="32" style="3" customWidth="1"/>
    <col min="16131" max="16131" width="19" style="3" customWidth="1"/>
    <col min="16132" max="16133" width="21" style="3" customWidth="1"/>
    <col min="16134" max="16134" width="21.140625" style="3" customWidth="1"/>
    <col min="16135" max="16139" width="0" style="3" hidden="1" customWidth="1"/>
    <col min="16140" max="16140" width="27.5703125" style="3" customWidth="1"/>
    <col min="16141" max="16141" width="23.140625" style="3" customWidth="1"/>
    <col min="16142" max="16142" width="0" style="3" hidden="1" customWidth="1"/>
    <col min="16143" max="16143" width="16.28515625" style="3" customWidth="1"/>
    <col min="16144" max="16144" width="15.28515625" style="3" customWidth="1"/>
    <col min="16145" max="16145" width="23" style="3" customWidth="1"/>
    <col min="16146" max="16146" width="47.140625" style="3" customWidth="1"/>
    <col min="16147" max="16147" width="19.28515625" style="3" customWidth="1"/>
    <col min="16148" max="16148" width="0.140625" style="3" customWidth="1"/>
    <col min="16149" max="16149" width="17.7109375" style="3" customWidth="1"/>
    <col min="16150" max="16150" width="21.85546875" style="3" customWidth="1"/>
    <col min="16151" max="16384" width="9.140625" style="3"/>
  </cols>
  <sheetData>
    <row r="1" spans="1:30" ht="12.75" hidden="1" customHeight="1">
      <c r="A1" s="1"/>
      <c r="B1" s="2"/>
      <c r="C1" s="2"/>
      <c r="D1" s="2"/>
      <c r="E1" s="2"/>
      <c r="F1" s="2"/>
      <c r="G1" s="2"/>
      <c r="H1" s="2"/>
      <c r="I1" s="2" t="s">
        <v>0</v>
      </c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</row>
    <row r="2" spans="1:30" ht="12.75" hidden="1" customHeight="1">
      <c r="A2" s="1"/>
      <c r="B2" s="2"/>
      <c r="C2" s="2"/>
      <c r="D2" s="2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</row>
    <row r="3" spans="1:30" ht="12.75" hidden="1" customHeight="1">
      <c r="A3" s="1"/>
      <c r="B3" s="2"/>
      <c r="C3" s="2"/>
      <c r="D3" s="2"/>
      <c r="E3" s="2"/>
      <c r="F3" s="2"/>
      <c r="G3" s="2"/>
      <c r="H3" s="2"/>
      <c r="I3" s="2" t="s">
        <v>2</v>
      </c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</row>
    <row r="4" spans="1:30" ht="12.75" hidden="1" customHeight="1">
      <c r="A4" s="1"/>
      <c r="B4" s="2"/>
      <c r="C4" s="2"/>
      <c r="D4" s="2"/>
      <c r="E4" s="2"/>
      <c r="F4" s="2"/>
      <c r="G4" s="2"/>
      <c r="H4" s="2"/>
      <c r="I4" s="2" t="s">
        <v>3</v>
      </c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  <c r="V4" s="1"/>
    </row>
    <row r="5" spans="1:30" ht="12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</row>
    <row r="6" spans="1:30" ht="39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  <c r="U6" s="1"/>
      <c r="V6" s="86" t="s">
        <v>183</v>
      </c>
    </row>
    <row r="7" spans="1:30" ht="23.25" customHeight="1">
      <c r="A7" s="179" t="s">
        <v>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1:30" ht="26.25">
      <c r="A8" s="180" t="s">
        <v>184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30" ht="19.5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 t="s">
        <v>5</v>
      </c>
      <c r="S9" s="1"/>
      <c r="T9" s="1"/>
      <c r="U9" s="1"/>
      <c r="V9" s="1"/>
    </row>
    <row r="10" spans="1:30" ht="125.25" customHeight="1" thickBot="1">
      <c r="B10" s="181" t="s">
        <v>6</v>
      </c>
      <c r="C10" s="182"/>
      <c r="D10" s="182"/>
      <c r="E10" s="182"/>
      <c r="F10" s="182"/>
      <c r="G10" s="183"/>
      <c r="H10" s="151" t="s">
        <v>7</v>
      </c>
      <c r="I10" s="6" t="s">
        <v>8</v>
      </c>
      <c r="J10" s="145" t="s">
        <v>14</v>
      </c>
      <c r="K10" s="8" t="s">
        <v>185</v>
      </c>
      <c r="L10" s="9" t="s">
        <v>9</v>
      </c>
      <c r="M10" s="10" t="s">
        <v>10</v>
      </c>
      <c r="N10" s="10" t="s">
        <v>11</v>
      </c>
      <c r="O10" s="10" t="s">
        <v>12</v>
      </c>
      <c r="P10" s="10" t="s">
        <v>13</v>
      </c>
      <c r="Q10" s="11" t="s">
        <v>200</v>
      </c>
      <c r="R10" s="8" t="s">
        <v>188</v>
      </c>
      <c r="S10" s="12" t="s">
        <v>189</v>
      </c>
      <c r="T10" s="6" t="s">
        <v>208</v>
      </c>
      <c r="U10" s="7" t="s">
        <v>15</v>
      </c>
      <c r="V10" s="144" t="s">
        <v>201</v>
      </c>
      <c r="W10" s="13"/>
      <c r="X10" s="1"/>
      <c r="Y10" s="1"/>
      <c r="Z10" s="1"/>
      <c r="AA10" s="1"/>
      <c r="AB10" s="1"/>
      <c r="AC10" s="1"/>
      <c r="AD10" s="1"/>
    </row>
    <row r="11" spans="1:30" ht="18.75" thickBot="1">
      <c r="B11" s="174">
        <v>1</v>
      </c>
      <c r="C11" s="14"/>
      <c r="D11" s="14"/>
      <c r="E11" s="14"/>
      <c r="F11" s="14"/>
      <c r="G11" s="15"/>
      <c r="H11" s="19">
        <v>2</v>
      </c>
      <c r="I11" s="152">
        <v>3</v>
      </c>
      <c r="J11" s="16">
        <v>4</v>
      </c>
      <c r="K11" s="17">
        <v>5</v>
      </c>
      <c r="L11" s="17">
        <v>6</v>
      </c>
      <c r="M11" s="17">
        <v>7</v>
      </c>
      <c r="N11" s="17">
        <v>8</v>
      </c>
      <c r="O11" s="17">
        <v>9</v>
      </c>
      <c r="P11" s="17">
        <v>10</v>
      </c>
      <c r="Q11" s="18">
        <v>6</v>
      </c>
      <c r="R11" s="19">
        <v>7</v>
      </c>
      <c r="S11" s="18">
        <v>8</v>
      </c>
      <c r="T11" s="18">
        <v>9</v>
      </c>
      <c r="U11" s="20" t="s">
        <v>16</v>
      </c>
      <c r="V11" s="21">
        <v>11</v>
      </c>
      <c r="W11" s="13"/>
      <c r="X11" s="1"/>
      <c r="Y11" s="1"/>
      <c r="Z11" s="1"/>
      <c r="AA11" s="1"/>
      <c r="AB11" s="1"/>
      <c r="AC11" s="1"/>
      <c r="AD11" s="1"/>
    </row>
    <row r="12" spans="1:30" ht="39.75" customHeight="1" thickBot="1">
      <c r="A12" s="22"/>
      <c r="B12" s="176" t="s">
        <v>17</v>
      </c>
      <c r="C12" s="177"/>
      <c r="D12" s="177"/>
      <c r="E12" s="177"/>
      <c r="F12" s="177"/>
      <c r="G12" s="178"/>
      <c r="H12" s="89" t="s">
        <v>18</v>
      </c>
      <c r="I12" s="157" t="s">
        <v>19</v>
      </c>
      <c r="J12" s="148">
        <f>SUM(J13:J19)</f>
        <v>65003.4</v>
      </c>
      <c r="K12" s="91">
        <f t="shared" ref="K12:P12" si="0">K15+K16+K17+K18+K19+K14+K13</f>
        <v>78379.8</v>
      </c>
      <c r="L12" s="91">
        <f t="shared" si="0"/>
        <v>0</v>
      </c>
      <c r="M12" s="91">
        <f t="shared" si="0"/>
        <v>0</v>
      </c>
      <c r="N12" s="91">
        <f t="shared" si="0"/>
        <v>0</v>
      </c>
      <c r="O12" s="91">
        <f t="shared" si="0"/>
        <v>0</v>
      </c>
      <c r="P12" s="91">
        <f t="shared" si="0"/>
        <v>0</v>
      </c>
      <c r="Q12" s="90">
        <f>SUM(Q13:Q19)</f>
        <v>74023.5</v>
      </c>
      <c r="R12" s="90">
        <f>SUM(R13:R19)</f>
        <v>74022.5</v>
      </c>
      <c r="S12" s="91">
        <f>R12/K12*100</f>
        <v>94.440787039517829</v>
      </c>
      <c r="T12" s="91">
        <f>R12/Q12*100</f>
        <v>99.998649077657774</v>
      </c>
      <c r="U12" s="91">
        <f>S12-T12</f>
        <v>-5.5578620381399446</v>
      </c>
      <c r="V12" s="162"/>
      <c r="W12" s="13"/>
      <c r="X12" s="1"/>
      <c r="Y12" s="1"/>
      <c r="Z12" s="1"/>
      <c r="AA12" s="1"/>
      <c r="AB12" s="1"/>
      <c r="AC12" s="1"/>
      <c r="AD12" s="1"/>
    </row>
    <row r="13" spans="1:30" ht="72" customHeight="1">
      <c r="A13" s="23"/>
      <c r="B13" s="184" t="s">
        <v>20</v>
      </c>
      <c r="C13" s="184"/>
      <c r="D13" s="184"/>
      <c r="E13" s="184"/>
      <c r="F13" s="184"/>
      <c r="G13" s="185"/>
      <c r="H13" s="92" t="s">
        <v>18</v>
      </c>
      <c r="I13" s="158" t="s">
        <v>21</v>
      </c>
      <c r="J13" s="149">
        <v>1654.6</v>
      </c>
      <c r="K13" s="94">
        <v>1576.1</v>
      </c>
      <c r="L13" s="94"/>
      <c r="M13" s="94"/>
      <c r="N13" s="94"/>
      <c r="O13" s="94"/>
      <c r="P13" s="94"/>
      <c r="Q13" s="93">
        <v>1926.5</v>
      </c>
      <c r="R13" s="93">
        <v>1926.5</v>
      </c>
      <c r="S13" s="94">
        <f>R13/K13*100</f>
        <v>122.23209187234315</v>
      </c>
      <c r="T13" s="94">
        <f>R13/Q13*100</f>
        <v>100</v>
      </c>
      <c r="U13" s="94">
        <f>S13-T13</f>
        <v>22.232091872343148</v>
      </c>
      <c r="V13" s="156" t="s">
        <v>202</v>
      </c>
      <c r="W13" s="13"/>
      <c r="X13" s="1"/>
      <c r="Y13" s="1"/>
      <c r="Z13" s="1"/>
      <c r="AA13" s="1"/>
      <c r="AB13" s="1"/>
      <c r="AC13" s="1"/>
      <c r="AD13" s="1"/>
    </row>
    <row r="14" spans="1:30" ht="93.75" customHeight="1">
      <c r="A14" s="23"/>
      <c r="B14" s="186" t="s">
        <v>22</v>
      </c>
      <c r="C14" s="186"/>
      <c r="D14" s="186"/>
      <c r="E14" s="186"/>
      <c r="F14" s="186"/>
      <c r="G14" s="187"/>
      <c r="H14" s="96" t="s">
        <v>18</v>
      </c>
      <c r="I14" s="159" t="s">
        <v>23</v>
      </c>
      <c r="J14" s="146">
        <v>1935.3</v>
      </c>
      <c r="K14" s="98">
        <v>2054.9</v>
      </c>
      <c r="L14" s="98"/>
      <c r="M14" s="98"/>
      <c r="N14" s="98"/>
      <c r="O14" s="98"/>
      <c r="P14" s="98"/>
      <c r="Q14" s="97">
        <v>1868.9</v>
      </c>
      <c r="R14" s="97">
        <v>1868.9</v>
      </c>
      <c r="S14" s="98">
        <f t="shared" ref="S14:S58" si="1">R14/K14*100</f>
        <v>90.948464645481536</v>
      </c>
      <c r="T14" s="98">
        <f t="shared" ref="T14:T58" si="2">R14/Q14*100</f>
        <v>100</v>
      </c>
      <c r="U14" s="98">
        <f t="shared" ref="U14:U58" si="3">S14-T14</f>
        <v>-9.0515353545184638</v>
      </c>
      <c r="V14" s="140"/>
      <c r="W14" s="13"/>
      <c r="X14" s="1"/>
      <c r="Y14" s="1"/>
      <c r="Z14" s="1"/>
      <c r="AA14" s="1"/>
      <c r="AB14" s="1"/>
      <c r="AC14" s="1"/>
      <c r="AD14" s="1"/>
    </row>
    <row r="15" spans="1:30" ht="123.75" customHeight="1">
      <c r="A15" s="23"/>
      <c r="B15" s="186" t="s">
        <v>24</v>
      </c>
      <c r="C15" s="186"/>
      <c r="D15" s="186"/>
      <c r="E15" s="186"/>
      <c r="F15" s="186"/>
      <c r="G15" s="187"/>
      <c r="H15" s="96" t="s">
        <v>18</v>
      </c>
      <c r="I15" s="159" t="s">
        <v>25</v>
      </c>
      <c r="J15" s="146">
        <v>32250.1</v>
      </c>
      <c r="K15" s="98">
        <v>32603.200000000001</v>
      </c>
      <c r="L15" s="98"/>
      <c r="M15" s="98"/>
      <c r="N15" s="98"/>
      <c r="O15" s="98"/>
      <c r="P15" s="98"/>
      <c r="Q15" s="97">
        <v>34323.1</v>
      </c>
      <c r="R15" s="97">
        <v>34323.1</v>
      </c>
      <c r="S15" s="98">
        <f t="shared" si="1"/>
        <v>105.27524905530746</v>
      </c>
      <c r="T15" s="98">
        <f t="shared" si="2"/>
        <v>100</v>
      </c>
      <c r="U15" s="98">
        <f t="shared" si="3"/>
        <v>5.2752490553074551</v>
      </c>
      <c r="V15" s="140"/>
      <c r="W15" s="13"/>
      <c r="X15" s="1"/>
      <c r="Y15" s="1"/>
      <c r="Z15" s="1"/>
      <c r="AA15" s="1"/>
      <c r="AB15" s="1"/>
      <c r="AC15" s="1"/>
      <c r="AD15" s="1"/>
    </row>
    <row r="16" spans="1:30" ht="24" customHeight="1">
      <c r="A16" s="23"/>
      <c r="B16" s="186" t="s">
        <v>26</v>
      </c>
      <c r="C16" s="186"/>
      <c r="D16" s="186"/>
      <c r="E16" s="186"/>
      <c r="F16" s="186"/>
      <c r="G16" s="187"/>
      <c r="H16" s="96" t="s">
        <v>18</v>
      </c>
      <c r="I16" s="159" t="s">
        <v>27</v>
      </c>
      <c r="J16" s="146">
        <v>10</v>
      </c>
      <c r="K16" s="98">
        <v>9.6</v>
      </c>
      <c r="L16" s="98"/>
      <c r="M16" s="98"/>
      <c r="N16" s="98"/>
      <c r="O16" s="98"/>
      <c r="P16" s="98"/>
      <c r="Q16" s="97">
        <v>9.6</v>
      </c>
      <c r="R16" s="97">
        <v>9.6</v>
      </c>
      <c r="S16" s="98">
        <f t="shared" si="1"/>
        <v>100</v>
      </c>
      <c r="T16" s="98">
        <f t="shared" si="2"/>
        <v>100</v>
      </c>
      <c r="U16" s="98">
        <f t="shared" si="3"/>
        <v>0</v>
      </c>
      <c r="V16" s="140"/>
      <c r="W16" s="13"/>
      <c r="X16" s="1"/>
      <c r="Y16" s="1"/>
      <c r="Z16" s="1"/>
      <c r="AA16" s="1"/>
      <c r="AB16" s="1"/>
      <c r="AC16" s="1"/>
      <c r="AD16" s="1"/>
    </row>
    <row r="17" spans="1:30" ht="83.25" customHeight="1">
      <c r="A17" s="23"/>
      <c r="B17" s="186" t="s">
        <v>28</v>
      </c>
      <c r="C17" s="186"/>
      <c r="D17" s="186"/>
      <c r="E17" s="186"/>
      <c r="F17" s="186"/>
      <c r="G17" s="187"/>
      <c r="H17" s="96" t="s">
        <v>18</v>
      </c>
      <c r="I17" s="159" t="s">
        <v>29</v>
      </c>
      <c r="J17" s="146">
        <v>7335.4</v>
      </c>
      <c r="K17" s="98">
        <v>8146.2</v>
      </c>
      <c r="L17" s="98"/>
      <c r="M17" s="98"/>
      <c r="N17" s="98"/>
      <c r="O17" s="98"/>
      <c r="P17" s="98"/>
      <c r="Q17" s="97">
        <v>8021.1</v>
      </c>
      <c r="R17" s="97">
        <v>8021.1</v>
      </c>
      <c r="S17" s="98">
        <f t="shared" si="1"/>
        <v>98.464314649775361</v>
      </c>
      <c r="T17" s="98">
        <f>R17/Q17*100</f>
        <v>100</v>
      </c>
      <c r="U17" s="98">
        <f t="shared" si="3"/>
        <v>-1.5356853502246395</v>
      </c>
      <c r="V17" s="140"/>
      <c r="W17" s="13"/>
      <c r="X17" s="1"/>
      <c r="Y17" s="1"/>
      <c r="Z17" s="1"/>
      <c r="AA17" s="1"/>
      <c r="AB17" s="1"/>
      <c r="AC17" s="1"/>
      <c r="AD17" s="1"/>
    </row>
    <row r="18" spans="1:30" ht="106.5" customHeight="1">
      <c r="A18" s="23"/>
      <c r="B18" s="186" t="s">
        <v>30</v>
      </c>
      <c r="C18" s="186"/>
      <c r="D18" s="186"/>
      <c r="E18" s="186"/>
      <c r="F18" s="186"/>
      <c r="G18" s="187"/>
      <c r="H18" s="96" t="s">
        <v>18</v>
      </c>
      <c r="I18" s="159" t="s">
        <v>31</v>
      </c>
      <c r="J18" s="146">
        <v>0</v>
      </c>
      <c r="K18" s="98">
        <v>6000</v>
      </c>
      <c r="L18" s="98"/>
      <c r="M18" s="98"/>
      <c r="N18" s="98"/>
      <c r="O18" s="98"/>
      <c r="P18" s="98"/>
      <c r="Q18" s="97">
        <v>0</v>
      </c>
      <c r="R18" s="97">
        <v>0</v>
      </c>
      <c r="S18" s="98">
        <f t="shared" si="1"/>
        <v>0</v>
      </c>
      <c r="T18" s="98" t="s">
        <v>190</v>
      </c>
      <c r="U18" s="98" t="s">
        <v>190</v>
      </c>
      <c r="V18" s="140" t="s">
        <v>203</v>
      </c>
      <c r="W18" s="13"/>
      <c r="X18" s="1"/>
      <c r="Y18" s="1"/>
      <c r="Z18" s="1"/>
      <c r="AA18" s="1"/>
      <c r="AB18" s="1"/>
      <c r="AC18" s="1"/>
      <c r="AD18" s="1"/>
    </row>
    <row r="19" spans="1:30" ht="37.5" customHeight="1" thickBot="1">
      <c r="A19" s="23"/>
      <c r="B19" s="188" t="s">
        <v>32</v>
      </c>
      <c r="C19" s="189"/>
      <c r="D19" s="189"/>
      <c r="E19" s="189"/>
      <c r="F19" s="189"/>
      <c r="G19" s="190"/>
      <c r="H19" s="102" t="s">
        <v>18</v>
      </c>
      <c r="I19" s="160" t="s">
        <v>33</v>
      </c>
      <c r="J19" s="147">
        <v>21818</v>
      </c>
      <c r="K19" s="101">
        <v>27989.8</v>
      </c>
      <c r="L19" s="101"/>
      <c r="M19" s="101"/>
      <c r="N19" s="101"/>
      <c r="O19" s="101"/>
      <c r="P19" s="101"/>
      <c r="Q19" s="107">
        <v>27874.3</v>
      </c>
      <c r="R19" s="107">
        <v>27873.3</v>
      </c>
      <c r="S19" s="101">
        <f t="shared" si="1"/>
        <v>99.583776947316522</v>
      </c>
      <c r="T19" s="101">
        <f t="shared" ref="T19" si="4">R19/Q19*100</f>
        <v>99.996412465963274</v>
      </c>
      <c r="U19" s="101">
        <f t="shared" si="3"/>
        <v>-0.41263551864675208</v>
      </c>
      <c r="V19" s="163"/>
      <c r="W19" s="13"/>
      <c r="X19" s="1"/>
      <c r="Y19" s="1"/>
      <c r="Z19" s="1"/>
      <c r="AA19" s="1"/>
      <c r="AB19" s="1"/>
      <c r="AC19" s="1"/>
      <c r="AD19" s="1"/>
    </row>
    <row r="20" spans="1:30" ht="74.25" customHeight="1" thickBot="1">
      <c r="A20" s="24"/>
      <c r="B20" s="176" t="s">
        <v>34</v>
      </c>
      <c r="C20" s="177"/>
      <c r="D20" s="177"/>
      <c r="E20" s="177"/>
      <c r="F20" s="177"/>
      <c r="G20" s="178"/>
      <c r="H20" s="89" t="s">
        <v>23</v>
      </c>
      <c r="I20" s="157" t="s">
        <v>19</v>
      </c>
      <c r="J20" s="148">
        <f>SUM(J21:J23)</f>
        <v>1145.9000000000001</v>
      </c>
      <c r="K20" s="91">
        <f>K21+K23+K22</f>
        <v>662.09999999999991</v>
      </c>
      <c r="L20" s="91">
        <f t="shared" ref="L20:R20" si="5">L21+L23+L22</f>
        <v>0</v>
      </c>
      <c r="M20" s="91">
        <f t="shared" si="5"/>
        <v>0</v>
      </c>
      <c r="N20" s="91">
        <f t="shared" si="5"/>
        <v>0</v>
      </c>
      <c r="O20" s="91">
        <f t="shared" si="5"/>
        <v>0</v>
      </c>
      <c r="P20" s="91">
        <f t="shared" si="5"/>
        <v>0</v>
      </c>
      <c r="Q20" s="91">
        <f t="shared" si="5"/>
        <v>501.6</v>
      </c>
      <c r="R20" s="91">
        <f t="shared" si="5"/>
        <v>501.6</v>
      </c>
      <c r="S20" s="91">
        <f>R20/K20*100</f>
        <v>75.758948799275046</v>
      </c>
      <c r="T20" s="91">
        <f t="shared" si="2"/>
        <v>100</v>
      </c>
      <c r="U20" s="91">
        <f t="shared" si="3"/>
        <v>-24.241051200724954</v>
      </c>
      <c r="V20" s="164"/>
      <c r="W20" s="13"/>
      <c r="X20" s="1"/>
      <c r="Y20" s="1"/>
      <c r="Z20" s="1"/>
      <c r="AA20" s="1"/>
      <c r="AB20" s="1"/>
      <c r="AC20" s="1"/>
      <c r="AD20" s="1"/>
    </row>
    <row r="21" spans="1:30" ht="24" customHeight="1">
      <c r="A21" s="24"/>
      <c r="B21" s="194" t="s">
        <v>186</v>
      </c>
      <c r="C21" s="195"/>
      <c r="D21" s="195"/>
      <c r="E21" s="195"/>
      <c r="F21" s="195"/>
      <c r="G21" s="196"/>
      <c r="H21" s="92" t="s">
        <v>23</v>
      </c>
      <c r="I21" s="158" t="s">
        <v>35</v>
      </c>
      <c r="J21" s="149">
        <v>211.5</v>
      </c>
      <c r="K21" s="94">
        <v>87.4</v>
      </c>
      <c r="L21" s="94"/>
      <c r="M21" s="94"/>
      <c r="N21" s="94"/>
      <c r="O21" s="94"/>
      <c r="P21" s="94"/>
      <c r="Q21" s="93">
        <v>86.2</v>
      </c>
      <c r="R21" s="93">
        <v>86.2</v>
      </c>
      <c r="S21" s="101">
        <f t="shared" si="1"/>
        <v>98.627002288329507</v>
      </c>
      <c r="T21" s="101">
        <f t="shared" si="2"/>
        <v>100</v>
      </c>
      <c r="U21" s="101">
        <f t="shared" si="3"/>
        <v>-1.372997711670493</v>
      </c>
      <c r="V21" s="156"/>
      <c r="W21" s="13"/>
      <c r="X21" s="1"/>
      <c r="Y21" s="1"/>
      <c r="Z21" s="1"/>
      <c r="AA21" s="1"/>
      <c r="AB21" s="1"/>
      <c r="AC21" s="1"/>
      <c r="AD21" s="1"/>
    </row>
    <row r="22" spans="1:30" ht="79.5" customHeight="1">
      <c r="A22" s="24"/>
      <c r="B22" s="219" t="s">
        <v>187</v>
      </c>
      <c r="C22" s="220"/>
      <c r="D22" s="220"/>
      <c r="E22" s="220"/>
      <c r="F22" s="220"/>
      <c r="G22" s="221"/>
      <c r="H22" s="102" t="s">
        <v>23</v>
      </c>
      <c r="I22" s="160" t="s">
        <v>16</v>
      </c>
      <c r="J22" s="150"/>
      <c r="K22" s="101">
        <v>227.3</v>
      </c>
      <c r="L22" s="101"/>
      <c r="M22" s="101"/>
      <c r="N22" s="101"/>
      <c r="O22" s="101"/>
      <c r="P22" s="101"/>
      <c r="Q22" s="103">
        <v>67.3</v>
      </c>
      <c r="R22" s="103">
        <v>67.3</v>
      </c>
      <c r="S22" s="98">
        <f t="shared" si="1"/>
        <v>29.608446986361635</v>
      </c>
      <c r="T22" s="98">
        <f t="shared" si="2"/>
        <v>100</v>
      </c>
      <c r="U22" s="98">
        <f t="shared" si="3"/>
        <v>-70.391553013638372</v>
      </c>
      <c r="V22" s="165" t="s">
        <v>191</v>
      </c>
      <c r="W22" s="13"/>
      <c r="X22" s="1"/>
      <c r="Y22" s="1"/>
      <c r="Z22" s="1"/>
      <c r="AA22" s="1"/>
      <c r="AB22" s="1"/>
      <c r="AC22" s="1"/>
      <c r="AD22" s="1"/>
    </row>
    <row r="23" spans="1:30" ht="69" customHeight="1" thickBot="1">
      <c r="A23" s="24"/>
      <c r="B23" s="197" t="s">
        <v>36</v>
      </c>
      <c r="C23" s="198"/>
      <c r="D23" s="198"/>
      <c r="E23" s="198"/>
      <c r="F23" s="198"/>
      <c r="G23" s="199"/>
      <c r="H23" s="99" t="s">
        <v>23</v>
      </c>
      <c r="I23" s="161" t="s">
        <v>37</v>
      </c>
      <c r="J23" s="150">
        <v>934.4</v>
      </c>
      <c r="K23" s="100">
        <v>347.4</v>
      </c>
      <c r="L23" s="100"/>
      <c r="M23" s="100"/>
      <c r="N23" s="100"/>
      <c r="O23" s="100"/>
      <c r="P23" s="100"/>
      <c r="Q23" s="103">
        <v>348.1</v>
      </c>
      <c r="R23" s="103">
        <v>348.1</v>
      </c>
      <c r="S23" s="101">
        <f t="shared" si="1"/>
        <v>100.20149683362121</v>
      </c>
      <c r="T23" s="101">
        <f t="shared" si="2"/>
        <v>100</v>
      </c>
      <c r="U23" s="113">
        <f t="shared" si="3"/>
        <v>0.20149683362120641</v>
      </c>
      <c r="V23" s="165"/>
      <c r="W23" s="13"/>
      <c r="X23" s="1"/>
      <c r="Y23" s="1"/>
      <c r="Z23" s="1"/>
      <c r="AA23" s="1"/>
      <c r="AB23" s="1"/>
      <c r="AC23" s="1"/>
      <c r="AD23" s="1"/>
    </row>
    <row r="24" spans="1:30" ht="16.5" thickBot="1">
      <c r="A24" s="25"/>
      <c r="B24" s="200" t="s">
        <v>38</v>
      </c>
      <c r="C24" s="201"/>
      <c r="D24" s="201"/>
      <c r="E24" s="201"/>
      <c r="F24" s="201"/>
      <c r="G24" s="202"/>
      <c r="H24" s="89" t="s">
        <v>25</v>
      </c>
      <c r="I24" s="157" t="s">
        <v>19</v>
      </c>
      <c r="J24" s="148">
        <f>SUM(J25:J27)</f>
        <v>25951.4</v>
      </c>
      <c r="K24" s="91">
        <f t="shared" ref="K24:P24" si="6">K26+K27+K25</f>
        <v>28503.3</v>
      </c>
      <c r="L24" s="91">
        <f t="shared" si="6"/>
        <v>0</v>
      </c>
      <c r="M24" s="91">
        <f t="shared" si="6"/>
        <v>0</v>
      </c>
      <c r="N24" s="91">
        <f t="shared" si="6"/>
        <v>0</v>
      </c>
      <c r="O24" s="91">
        <f t="shared" si="6"/>
        <v>0</v>
      </c>
      <c r="P24" s="91">
        <f t="shared" si="6"/>
        <v>0</v>
      </c>
      <c r="Q24" s="90">
        <f>SUM(Q25:Q27)</f>
        <v>112111.1</v>
      </c>
      <c r="R24" s="90">
        <f>SUM(R25:R27)</f>
        <v>111840.4</v>
      </c>
      <c r="S24" s="91">
        <f t="shared" si="1"/>
        <v>392.37702301137062</v>
      </c>
      <c r="T24" s="91">
        <f t="shared" si="2"/>
        <v>99.758543088061742</v>
      </c>
      <c r="U24" s="91">
        <f t="shared" si="3"/>
        <v>292.61847992330888</v>
      </c>
      <c r="V24" s="175"/>
      <c r="W24" s="13"/>
      <c r="X24" s="1"/>
      <c r="Y24" s="1"/>
      <c r="Z24" s="1"/>
      <c r="AA24" s="1"/>
      <c r="AB24" s="1"/>
      <c r="AC24" s="1"/>
      <c r="AD24" s="1"/>
    </row>
    <row r="25" spans="1:30" ht="133.5" customHeight="1">
      <c r="A25" s="26" t="s">
        <v>39</v>
      </c>
      <c r="B25" s="203" t="s">
        <v>39</v>
      </c>
      <c r="C25" s="204"/>
      <c r="D25" s="204"/>
      <c r="E25" s="204"/>
      <c r="F25" s="204"/>
      <c r="G25" s="205"/>
      <c r="H25" s="92" t="s">
        <v>25</v>
      </c>
      <c r="I25" s="158" t="s">
        <v>40</v>
      </c>
      <c r="J25" s="149">
        <v>1113.5</v>
      </c>
      <c r="K25" s="94">
        <v>3201.4</v>
      </c>
      <c r="L25" s="94"/>
      <c r="M25" s="104"/>
      <c r="N25" s="94"/>
      <c r="O25" s="94"/>
      <c r="P25" s="94"/>
      <c r="Q25" s="93">
        <v>3601</v>
      </c>
      <c r="R25" s="93">
        <v>3600.4</v>
      </c>
      <c r="S25" s="94">
        <f t="shared" si="1"/>
        <v>112.46329730742799</v>
      </c>
      <c r="T25" s="94">
        <f>R25/Q25*100</f>
        <v>99.983337961677307</v>
      </c>
      <c r="U25" s="94">
        <f t="shared" si="3"/>
        <v>12.479959345750686</v>
      </c>
      <c r="V25" s="166" t="s">
        <v>209</v>
      </c>
      <c r="W25" s="13"/>
      <c r="X25" s="1"/>
      <c r="Y25" s="1"/>
      <c r="Z25" s="1"/>
      <c r="AA25" s="1"/>
      <c r="AB25" s="1"/>
      <c r="AC25" s="1"/>
      <c r="AD25" s="1"/>
    </row>
    <row r="26" spans="1:30" ht="99.75" customHeight="1">
      <c r="A26" s="25"/>
      <c r="B26" s="206" t="s">
        <v>41</v>
      </c>
      <c r="C26" s="207"/>
      <c r="D26" s="207"/>
      <c r="E26" s="207"/>
      <c r="F26" s="207"/>
      <c r="G26" s="208"/>
      <c r="H26" s="96" t="s">
        <v>25</v>
      </c>
      <c r="I26" s="159" t="s">
        <v>35</v>
      </c>
      <c r="J26" s="146">
        <v>23644.7</v>
      </c>
      <c r="K26" s="98">
        <v>22950.799999999999</v>
      </c>
      <c r="L26" s="98"/>
      <c r="M26" s="105"/>
      <c r="N26" s="98"/>
      <c r="O26" s="98"/>
      <c r="P26" s="98"/>
      <c r="Q26" s="97">
        <v>105975.6</v>
      </c>
      <c r="R26" s="97">
        <v>105705.5</v>
      </c>
      <c r="S26" s="98">
        <f t="shared" si="1"/>
        <v>460.57435906373632</v>
      </c>
      <c r="T26" s="98">
        <f t="shared" si="2"/>
        <v>99.745130011059146</v>
      </c>
      <c r="U26" s="98">
        <f t="shared" si="3"/>
        <v>360.82922905267719</v>
      </c>
      <c r="V26" s="140" t="s">
        <v>212</v>
      </c>
      <c r="W26" s="13"/>
      <c r="X26" s="1"/>
      <c r="Y26" s="1"/>
      <c r="Z26" s="1"/>
      <c r="AA26" s="1"/>
      <c r="AB26" s="1"/>
      <c r="AC26" s="1"/>
      <c r="AD26" s="1"/>
    </row>
    <row r="27" spans="1:30" ht="41.25" customHeight="1" thickBot="1">
      <c r="A27" s="25"/>
      <c r="B27" s="209" t="s">
        <v>42</v>
      </c>
      <c r="C27" s="210"/>
      <c r="D27" s="210"/>
      <c r="E27" s="210"/>
      <c r="F27" s="210"/>
      <c r="G27" s="211"/>
      <c r="H27" s="99" t="s">
        <v>25</v>
      </c>
      <c r="I27" s="161" t="s">
        <v>43</v>
      </c>
      <c r="J27" s="150">
        <v>1193.2</v>
      </c>
      <c r="K27" s="100">
        <v>2351.1</v>
      </c>
      <c r="L27" s="100"/>
      <c r="M27" s="106"/>
      <c r="N27" s="100"/>
      <c r="O27" s="100"/>
      <c r="P27" s="100"/>
      <c r="Q27" s="103">
        <v>2534.5</v>
      </c>
      <c r="R27" s="107">
        <v>2534.5</v>
      </c>
      <c r="S27" s="101">
        <f>R27/K27*100</f>
        <v>107.80060397260857</v>
      </c>
      <c r="T27" s="101">
        <f t="shared" si="2"/>
        <v>100</v>
      </c>
      <c r="U27" s="113">
        <f t="shared" si="3"/>
        <v>7.8006039726085703</v>
      </c>
      <c r="V27" s="167"/>
      <c r="W27" s="13"/>
      <c r="X27" s="88"/>
      <c r="Y27" s="1"/>
      <c r="Z27" s="1"/>
      <c r="AA27" s="1"/>
      <c r="AB27" s="1"/>
      <c r="AC27" s="1"/>
      <c r="AD27" s="1"/>
    </row>
    <row r="28" spans="1:30" ht="33" customHeight="1" thickBot="1">
      <c r="A28" s="25"/>
      <c r="B28" s="212" t="s">
        <v>44</v>
      </c>
      <c r="C28" s="201"/>
      <c r="D28" s="201"/>
      <c r="E28" s="201"/>
      <c r="F28" s="201"/>
      <c r="G28" s="202"/>
      <c r="H28" s="89" t="s">
        <v>27</v>
      </c>
      <c r="I28" s="157" t="s">
        <v>19</v>
      </c>
      <c r="J28" s="148">
        <f>SUM(J29:J31)</f>
        <v>5060.7999999999993</v>
      </c>
      <c r="K28" s="91">
        <f t="shared" ref="K28:M28" si="7">SUM(K29:P31)</f>
        <v>2196.6999999999998</v>
      </c>
      <c r="L28" s="91">
        <f t="shared" si="7"/>
        <v>4833.5</v>
      </c>
      <c r="M28" s="91">
        <f t="shared" si="7"/>
        <v>9659.4</v>
      </c>
      <c r="N28" s="91">
        <f>SUM(N29:R31)</f>
        <v>9659.4</v>
      </c>
      <c r="O28" s="91">
        <f>SUM(O29:S31)</f>
        <v>11231.191048929604</v>
      </c>
      <c r="P28" s="91">
        <f>SUM(P29:T31)</f>
        <v>11530.929115446923</v>
      </c>
      <c r="Q28" s="90">
        <f>SUM(Q29:Q31)</f>
        <v>4833.5</v>
      </c>
      <c r="R28" s="90">
        <f>SUM(R29:R31)</f>
        <v>4825.9000000000005</v>
      </c>
      <c r="S28" s="91">
        <f t="shared" si="1"/>
        <v>219.68862384485823</v>
      </c>
      <c r="T28" s="91">
        <f t="shared" si="2"/>
        <v>99.842764042619237</v>
      </c>
      <c r="U28" s="91">
        <f t="shared" si="3"/>
        <v>119.84585980223899</v>
      </c>
      <c r="V28" s="164"/>
      <c r="W28" s="13"/>
      <c r="X28" s="13"/>
      <c r="Y28" s="1"/>
      <c r="Z28" s="1"/>
      <c r="AA28" s="1"/>
      <c r="AB28" s="1"/>
      <c r="AC28" s="1"/>
      <c r="AD28" s="1"/>
    </row>
    <row r="29" spans="1:30" ht="56.25" customHeight="1">
      <c r="A29" s="25"/>
      <c r="B29" s="213" t="s">
        <v>45</v>
      </c>
      <c r="C29" s="214"/>
      <c r="D29" s="214"/>
      <c r="E29" s="214"/>
      <c r="F29" s="214"/>
      <c r="G29" s="215"/>
      <c r="H29" s="92" t="s">
        <v>27</v>
      </c>
      <c r="I29" s="158" t="s">
        <v>18</v>
      </c>
      <c r="J29" s="149">
        <v>99.1</v>
      </c>
      <c r="K29" s="94">
        <v>210.2</v>
      </c>
      <c r="L29" s="94"/>
      <c r="M29" s="104"/>
      <c r="N29" s="94"/>
      <c r="O29" s="94"/>
      <c r="P29" s="94"/>
      <c r="Q29" s="93">
        <v>171.3</v>
      </c>
      <c r="R29" s="93">
        <v>171.3</v>
      </c>
      <c r="S29" s="94">
        <f t="shared" si="1"/>
        <v>81.493815413891539</v>
      </c>
      <c r="T29" s="94">
        <f t="shared" si="2"/>
        <v>100</v>
      </c>
      <c r="U29" s="112">
        <f t="shared" si="3"/>
        <v>-18.506184586108461</v>
      </c>
      <c r="V29" s="166" t="s">
        <v>192</v>
      </c>
      <c r="W29" s="13"/>
      <c r="X29" s="13"/>
      <c r="Y29" s="1"/>
      <c r="Z29" s="1"/>
      <c r="AA29" s="1"/>
      <c r="AB29" s="1"/>
      <c r="AC29" s="1"/>
      <c r="AD29" s="1"/>
    </row>
    <row r="30" spans="1:30" ht="156.75" customHeight="1">
      <c r="A30" s="25"/>
      <c r="B30" s="206" t="s">
        <v>46</v>
      </c>
      <c r="C30" s="207"/>
      <c r="D30" s="207"/>
      <c r="E30" s="207"/>
      <c r="F30" s="207"/>
      <c r="G30" s="208"/>
      <c r="H30" s="96" t="s">
        <v>27</v>
      </c>
      <c r="I30" s="159" t="s">
        <v>21</v>
      </c>
      <c r="J30" s="146">
        <v>3436.6</v>
      </c>
      <c r="K30" s="98">
        <v>208</v>
      </c>
      <c r="L30" s="98"/>
      <c r="M30" s="105"/>
      <c r="N30" s="98"/>
      <c r="O30" s="98"/>
      <c r="P30" s="98"/>
      <c r="Q30" s="97">
        <v>2901.5</v>
      </c>
      <c r="R30" s="97">
        <v>2893.9</v>
      </c>
      <c r="S30" s="94">
        <f t="shared" si="1"/>
        <v>1391.2980769230769</v>
      </c>
      <c r="T30" s="94">
        <f t="shared" si="2"/>
        <v>99.738066517318629</v>
      </c>
      <c r="U30" s="98">
        <f t="shared" si="3"/>
        <v>1291.5600104057582</v>
      </c>
      <c r="V30" s="141" t="s">
        <v>210</v>
      </c>
      <c r="W30" s="13"/>
      <c r="X30" s="13"/>
      <c r="Y30" s="1"/>
      <c r="Z30" s="1"/>
      <c r="AA30" s="1"/>
      <c r="AB30" s="1"/>
      <c r="AC30" s="1"/>
      <c r="AD30" s="1"/>
    </row>
    <row r="31" spans="1:30" ht="156.75" customHeight="1" thickBot="1">
      <c r="A31" s="27"/>
      <c r="B31" s="216" t="s">
        <v>47</v>
      </c>
      <c r="C31" s="217"/>
      <c r="D31" s="217"/>
      <c r="E31" s="217"/>
      <c r="F31" s="217"/>
      <c r="G31" s="218"/>
      <c r="H31" s="99" t="s">
        <v>27</v>
      </c>
      <c r="I31" s="161" t="s">
        <v>23</v>
      </c>
      <c r="J31" s="150">
        <v>1525.1</v>
      </c>
      <c r="K31" s="100">
        <v>1778.5</v>
      </c>
      <c r="L31" s="100"/>
      <c r="M31" s="106"/>
      <c r="N31" s="100"/>
      <c r="O31" s="100"/>
      <c r="P31" s="100"/>
      <c r="Q31" s="103">
        <v>1760.7</v>
      </c>
      <c r="R31" s="103">
        <v>1760.7</v>
      </c>
      <c r="S31" s="101">
        <f t="shared" si="1"/>
        <v>98.999156592634236</v>
      </c>
      <c r="T31" s="101">
        <f t="shared" si="2"/>
        <v>100</v>
      </c>
      <c r="U31" s="113">
        <f t="shared" si="3"/>
        <v>-1.0008434073657639</v>
      </c>
      <c r="V31" s="167"/>
      <c r="W31" s="13"/>
      <c r="X31" s="88"/>
      <c r="Y31" s="1"/>
      <c r="Z31" s="1"/>
      <c r="AA31" s="1"/>
      <c r="AB31" s="1"/>
      <c r="AC31" s="1"/>
      <c r="AD31" s="1"/>
    </row>
    <row r="32" spans="1:30" ht="16.5" thickBot="1">
      <c r="A32" s="25"/>
      <c r="B32" s="212" t="s">
        <v>48</v>
      </c>
      <c r="C32" s="201"/>
      <c r="D32" s="201"/>
      <c r="E32" s="201"/>
      <c r="F32" s="201"/>
      <c r="G32" s="202"/>
      <c r="H32" s="89" t="s">
        <v>29</v>
      </c>
      <c r="I32" s="157" t="s">
        <v>19</v>
      </c>
      <c r="J32" s="148">
        <f>J33</f>
        <v>564</v>
      </c>
      <c r="K32" s="91">
        <f t="shared" ref="K32:P32" si="8">K33</f>
        <v>497.3</v>
      </c>
      <c r="L32" s="91">
        <f t="shared" si="8"/>
        <v>0</v>
      </c>
      <c r="M32" s="91">
        <f t="shared" si="8"/>
        <v>0</v>
      </c>
      <c r="N32" s="91">
        <f t="shared" si="8"/>
        <v>0</v>
      </c>
      <c r="O32" s="91">
        <f t="shared" si="8"/>
        <v>0</v>
      </c>
      <c r="P32" s="91">
        <f t="shared" si="8"/>
        <v>0</v>
      </c>
      <c r="Q32" s="90">
        <f>Q33</f>
        <v>420.7</v>
      </c>
      <c r="R32" s="90">
        <f>R33</f>
        <v>420.7</v>
      </c>
      <c r="S32" s="91">
        <f t="shared" si="1"/>
        <v>84.596822843354104</v>
      </c>
      <c r="T32" s="91">
        <f t="shared" si="2"/>
        <v>100</v>
      </c>
      <c r="U32" s="91">
        <f t="shared" si="3"/>
        <v>-15.403177156645896</v>
      </c>
      <c r="V32" s="164"/>
      <c r="W32" s="13"/>
      <c r="X32" s="1"/>
      <c r="Y32" s="1"/>
      <c r="Z32" s="1"/>
      <c r="AA32" s="1"/>
      <c r="AB32" s="1"/>
      <c r="AC32" s="1"/>
      <c r="AD32" s="1"/>
    </row>
    <row r="33" spans="1:30" ht="77.25" customHeight="1" thickBot="1">
      <c r="A33" s="25"/>
      <c r="B33" s="191" t="s">
        <v>49</v>
      </c>
      <c r="C33" s="192"/>
      <c r="D33" s="192"/>
      <c r="E33" s="192"/>
      <c r="F33" s="192"/>
      <c r="G33" s="193"/>
      <c r="H33" s="102" t="s">
        <v>29</v>
      </c>
      <c r="I33" s="160" t="s">
        <v>27</v>
      </c>
      <c r="J33" s="147">
        <v>564</v>
      </c>
      <c r="K33" s="101">
        <v>497.3</v>
      </c>
      <c r="L33" s="101"/>
      <c r="M33" s="108"/>
      <c r="N33" s="101"/>
      <c r="O33" s="101"/>
      <c r="P33" s="101"/>
      <c r="Q33" s="107">
        <v>420.7</v>
      </c>
      <c r="R33" s="107">
        <v>420.7</v>
      </c>
      <c r="S33" s="101">
        <f t="shared" si="1"/>
        <v>84.596822843354104</v>
      </c>
      <c r="T33" s="101">
        <f t="shared" si="2"/>
        <v>100</v>
      </c>
      <c r="U33" s="95">
        <f t="shared" si="3"/>
        <v>-15.403177156645896</v>
      </c>
      <c r="V33" s="168" t="s">
        <v>204</v>
      </c>
      <c r="W33" s="13"/>
      <c r="X33" s="1"/>
      <c r="Y33" s="1"/>
      <c r="Z33" s="1"/>
      <c r="AA33" s="1"/>
      <c r="AB33" s="1"/>
      <c r="AC33" s="1"/>
      <c r="AD33" s="1"/>
    </row>
    <row r="34" spans="1:30" ht="16.5" thickBot="1">
      <c r="A34" s="23"/>
      <c r="B34" s="176" t="s">
        <v>50</v>
      </c>
      <c r="C34" s="177"/>
      <c r="D34" s="177"/>
      <c r="E34" s="177"/>
      <c r="F34" s="177"/>
      <c r="G34" s="178"/>
      <c r="H34" s="89" t="s">
        <v>51</v>
      </c>
      <c r="I34" s="157" t="s">
        <v>19</v>
      </c>
      <c r="J34" s="148">
        <f>SUM(J35:J39)</f>
        <v>565849.9</v>
      </c>
      <c r="K34" s="91">
        <f t="shared" ref="K34:P34" si="9">K35+K36+K38+K39+K37</f>
        <v>599787</v>
      </c>
      <c r="L34" s="91">
        <f t="shared" si="9"/>
        <v>0</v>
      </c>
      <c r="M34" s="91">
        <f t="shared" si="9"/>
        <v>0</v>
      </c>
      <c r="N34" s="91">
        <f t="shared" si="9"/>
        <v>0</v>
      </c>
      <c r="O34" s="91">
        <f t="shared" si="9"/>
        <v>0</v>
      </c>
      <c r="P34" s="91">
        <f t="shared" si="9"/>
        <v>0</v>
      </c>
      <c r="Q34" s="90">
        <f>SUM(Q35:Q39)</f>
        <v>607886.9</v>
      </c>
      <c r="R34" s="90">
        <f>SUM(R35:R39)</f>
        <v>607373</v>
      </c>
      <c r="S34" s="91">
        <f t="shared" si="1"/>
        <v>101.26478233106087</v>
      </c>
      <c r="T34" s="91">
        <f t="shared" si="2"/>
        <v>99.915461247807769</v>
      </c>
      <c r="U34" s="91">
        <f t="shared" si="3"/>
        <v>1.349321083253102</v>
      </c>
      <c r="V34" s="164"/>
      <c r="W34" s="13"/>
      <c r="X34" s="1"/>
      <c r="Y34" s="1"/>
      <c r="Z34" s="1"/>
      <c r="AA34" s="1"/>
      <c r="AB34" s="1"/>
      <c r="AC34" s="1"/>
      <c r="AD34" s="1"/>
    </row>
    <row r="35" spans="1:30" ht="44.25" customHeight="1">
      <c r="A35" s="23"/>
      <c r="B35" s="194" t="s">
        <v>52</v>
      </c>
      <c r="C35" s="195"/>
      <c r="D35" s="195"/>
      <c r="E35" s="195"/>
      <c r="F35" s="195"/>
      <c r="G35" s="196"/>
      <c r="H35" s="92" t="s">
        <v>51</v>
      </c>
      <c r="I35" s="158" t="s">
        <v>18</v>
      </c>
      <c r="J35" s="149">
        <v>136979.9</v>
      </c>
      <c r="K35" s="94">
        <v>133884.1</v>
      </c>
      <c r="L35" s="94"/>
      <c r="M35" s="104"/>
      <c r="N35" s="94"/>
      <c r="O35" s="94"/>
      <c r="P35" s="94"/>
      <c r="Q35" s="93">
        <v>144251.9</v>
      </c>
      <c r="R35" s="93">
        <v>144251.9</v>
      </c>
      <c r="S35" s="94">
        <f t="shared" si="1"/>
        <v>107.74386204187054</v>
      </c>
      <c r="T35" s="94">
        <f t="shared" si="2"/>
        <v>100</v>
      </c>
      <c r="U35" s="112">
        <f t="shared" si="3"/>
        <v>7.7438620418705426</v>
      </c>
      <c r="V35" s="169"/>
      <c r="W35" s="13"/>
      <c r="X35" s="1"/>
      <c r="Y35" s="1"/>
      <c r="Z35" s="1"/>
      <c r="AA35" s="1"/>
      <c r="AB35" s="1"/>
      <c r="AC35" s="1"/>
      <c r="AD35" s="1"/>
    </row>
    <row r="36" spans="1:30" ht="41.25" customHeight="1">
      <c r="A36" s="23"/>
      <c r="B36" s="225" t="s">
        <v>53</v>
      </c>
      <c r="C36" s="226"/>
      <c r="D36" s="226"/>
      <c r="E36" s="226"/>
      <c r="F36" s="226"/>
      <c r="G36" s="227"/>
      <c r="H36" s="96" t="s">
        <v>51</v>
      </c>
      <c r="I36" s="159" t="s">
        <v>21</v>
      </c>
      <c r="J36" s="146">
        <v>290379.09999999998</v>
      </c>
      <c r="K36" s="98">
        <v>306155.5</v>
      </c>
      <c r="L36" s="98"/>
      <c r="M36" s="105"/>
      <c r="N36" s="98"/>
      <c r="O36" s="98"/>
      <c r="P36" s="98"/>
      <c r="Q36" s="97">
        <v>316225.59999999998</v>
      </c>
      <c r="R36" s="97">
        <v>316196.09999999998</v>
      </c>
      <c r="S36" s="94">
        <f t="shared" si="1"/>
        <v>103.27957524852567</v>
      </c>
      <c r="T36" s="94">
        <f t="shared" si="2"/>
        <v>99.990671217004561</v>
      </c>
      <c r="U36" s="98">
        <f t="shared" si="3"/>
        <v>3.2889040315211133</v>
      </c>
      <c r="V36" s="142"/>
      <c r="W36" s="13"/>
      <c r="X36" s="1"/>
      <c r="Y36" s="1"/>
      <c r="Z36" s="1"/>
      <c r="AA36" s="1"/>
      <c r="AB36" s="1"/>
      <c r="AC36" s="1"/>
      <c r="AD36" s="1"/>
    </row>
    <row r="37" spans="1:30" ht="36.75" customHeight="1">
      <c r="A37" s="28" t="s">
        <v>54</v>
      </c>
      <c r="B37" s="206" t="s">
        <v>54</v>
      </c>
      <c r="C37" s="207"/>
      <c r="D37" s="207"/>
      <c r="E37" s="207"/>
      <c r="F37" s="207"/>
      <c r="G37" s="208"/>
      <c r="H37" s="96" t="s">
        <v>51</v>
      </c>
      <c r="I37" s="159" t="s">
        <v>23</v>
      </c>
      <c r="J37" s="146">
        <v>25993.4</v>
      </c>
      <c r="K37" s="98">
        <v>26940.9</v>
      </c>
      <c r="L37" s="98"/>
      <c r="M37" s="105"/>
      <c r="N37" s="98"/>
      <c r="O37" s="98"/>
      <c r="P37" s="98"/>
      <c r="Q37" s="97">
        <v>26407</v>
      </c>
      <c r="R37" s="97">
        <v>26407</v>
      </c>
      <c r="S37" s="94">
        <f t="shared" si="1"/>
        <v>98.018254772483473</v>
      </c>
      <c r="T37" s="94">
        <f t="shared" si="2"/>
        <v>100</v>
      </c>
      <c r="U37" s="98">
        <f t="shared" si="3"/>
        <v>-1.9817452275165266</v>
      </c>
      <c r="V37" s="156"/>
      <c r="W37" s="13"/>
      <c r="X37" s="1"/>
      <c r="Y37" s="1"/>
      <c r="Z37" s="1"/>
      <c r="AA37" s="1"/>
      <c r="AB37" s="1"/>
      <c r="AC37" s="1"/>
      <c r="AD37" s="1"/>
    </row>
    <row r="38" spans="1:30" ht="36.75" customHeight="1">
      <c r="A38" s="24"/>
      <c r="B38" s="225" t="s">
        <v>55</v>
      </c>
      <c r="C38" s="226"/>
      <c r="D38" s="226"/>
      <c r="E38" s="226"/>
      <c r="F38" s="226"/>
      <c r="G38" s="227"/>
      <c r="H38" s="96" t="s">
        <v>51</v>
      </c>
      <c r="I38" s="159" t="s">
        <v>51</v>
      </c>
      <c r="J38" s="146">
        <v>5153.8</v>
      </c>
      <c r="K38" s="98">
        <v>5423.2</v>
      </c>
      <c r="L38" s="98"/>
      <c r="M38" s="105"/>
      <c r="N38" s="98"/>
      <c r="O38" s="98"/>
      <c r="P38" s="98"/>
      <c r="Q38" s="97">
        <v>5558.1</v>
      </c>
      <c r="R38" s="97">
        <v>5558.1</v>
      </c>
      <c r="S38" s="94">
        <f t="shared" si="1"/>
        <v>102.48746127747457</v>
      </c>
      <c r="T38" s="94">
        <f t="shared" si="2"/>
        <v>100</v>
      </c>
      <c r="U38" s="98">
        <f t="shared" si="3"/>
        <v>2.4874612774745657</v>
      </c>
      <c r="V38" s="29"/>
      <c r="W38" s="13"/>
      <c r="X38" s="1"/>
      <c r="Y38" s="1"/>
      <c r="Z38" s="1"/>
      <c r="AA38" s="1"/>
      <c r="AB38" s="1"/>
      <c r="AC38" s="1"/>
      <c r="AD38" s="1"/>
    </row>
    <row r="39" spans="1:30" ht="30" customHeight="1" thickBot="1">
      <c r="A39" s="24"/>
      <c r="B39" s="222" t="s">
        <v>56</v>
      </c>
      <c r="C39" s="223"/>
      <c r="D39" s="223"/>
      <c r="E39" s="223"/>
      <c r="F39" s="223"/>
      <c r="G39" s="224"/>
      <c r="H39" s="99" t="s">
        <v>51</v>
      </c>
      <c r="I39" s="161" t="s">
        <v>35</v>
      </c>
      <c r="J39" s="150">
        <v>107343.7</v>
      </c>
      <c r="K39" s="100">
        <v>127383.3</v>
      </c>
      <c r="L39" s="100"/>
      <c r="M39" s="106"/>
      <c r="N39" s="100"/>
      <c r="O39" s="100"/>
      <c r="P39" s="100"/>
      <c r="Q39" s="103">
        <v>115444.3</v>
      </c>
      <c r="R39" s="103">
        <v>114959.9</v>
      </c>
      <c r="S39" s="101">
        <f t="shared" si="1"/>
        <v>90.247230209925462</v>
      </c>
      <c r="T39" s="109">
        <f t="shared" si="2"/>
        <v>99.580403709841008</v>
      </c>
      <c r="U39" s="113">
        <f t="shared" si="3"/>
        <v>-9.3331734999155458</v>
      </c>
      <c r="V39" s="163"/>
      <c r="W39" s="13"/>
      <c r="X39" s="1"/>
      <c r="Y39" s="1"/>
      <c r="Z39" s="1"/>
      <c r="AA39" s="1"/>
      <c r="AB39" s="1"/>
      <c r="AC39" s="1"/>
      <c r="AD39" s="1"/>
    </row>
    <row r="40" spans="1:30" ht="16.5" thickBot="1">
      <c r="A40" s="24"/>
      <c r="B40" s="176" t="s">
        <v>57</v>
      </c>
      <c r="C40" s="177"/>
      <c r="D40" s="177"/>
      <c r="E40" s="177"/>
      <c r="F40" s="177"/>
      <c r="G40" s="178"/>
      <c r="H40" s="89" t="s">
        <v>40</v>
      </c>
      <c r="I40" s="157" t="s">
        <v>19</v>
      </c>
      <c r="J40" s="148">
        <f>SUM(J41:J42)</f>
        <v>40835.9</v>
      </c>
      <c r="K40" s="91">
        <f>K41+K42</f>
        <v>37724.400000000001</v>
      </c>
      <c r="L40" s="91">
        <f t="shared" ref="L40:P40" si="10">L41+L42</f>
        <v>0</v>
      </c>
      <c r="M40" s="110">
        <f t="shared" si="10"/>
        <v>0</v>
      </c>
      <c r="N40" s="91">
        <f t="shared" si="10"/>
        <v>0</v>
      </c>
      <c r="O40" s="91">
        <f t="shared" si="10"/>
        <v>0</v>
      </c>
      <c r="P40" s="91">
        <f t="shared" si="10"/>
        <v>0</v>
      </c>
      <c r="Q40" s="90">
        <f>SUM(Q41:Q42)</f>
        <v>38665.200000000004</v>
      </c>
      <c r="R40" s="90">
        <f>SUM(R41:R42)</f>
        <v>38665.200000000004</v>
      </c>
      <c r="S40" s="91">
        <f t="shared" si="1"/>
        <v>102.49387664217325</v>
      </c>
      <c r="T40" s="91">
        <f t="shared" si="2"/>
        <v>100</v>
      </c>
      <c r="U40" s="91">
        <f t="shared" si="3"/>
        <v>2.4938766421732481</v>
      </c>
      <c r="V40" s="164"/>
      <c r="W40" s="13"/>
      <c r="X40" s="1"/>
      <c r="Y40" s="1"/>
      <c r="Z40" s="1"/>
      <c r="AA40" s="1"/>
      <c r="AB40" s="1"/>
      <c r="AC40" s="1"/>
      <c r="AD40" s="1"/>
    </row>
    <row r="41" spans="1:30" ht="38.25" customHeight="1">
      <c r="A41" s="23"/>
      <c r="B41" s="194" t="s">
        <v>58</v>
      </c>
      <c r="C41" s="195"/>
      <c r="D41" s="195"/>
      <c r="E41" s="195"/>
      <c r="F41" s="195"/>
      <c r="G41" s="196"/>
      <c r="H41" s="92" t="s">
        <v>40</v>
      </c>
      <c r="I41" s="158" t="s">
        <v>18</v>
      </c>
      <c r="J41" s="149">
        <v>37153</v>
      </c>
      <c r="K41" s="94">
        <v>33662.800000000003</v>
      </c>
      <c r="L41" s="94"/>
      <c r="M41" s="104"/>
      <c r="N41" s="94"/>
      <c r="O41" s="94"/>
      <c r="P41" s="94"/>
      <c r="Q41" s="93">
        <v>34350.9</v>
      </c>
      <c r="R41" s="93">
        <v>34350.9</v>
      </c>
      <c r="S41" s="94">
        <f t="shared" si="1"/>
        <v>102.04409615361764</v>
      </c>
      <c r="T41" s="94">
        <f t="shared" si="2"/>
        <v>100</v>
      </c>
      <c r="U41" s="112">
        <f t="shared" si="3"/>
        <v>2.0440961536176445</v>
      </c>
      <c r="V41" s="156"/>
      <c r="W41" s="13"/>
      <c r="X41" s="1"/>
      <c r="Y41" s="1"/>
      <c r="Z41" s="1"/>
      <c r="AA41" s="1"/>
      <c r="AB41" s="1"/>
      <c r="AC41" s="1"/>
      <c r="AD41" s="1"/>
    </row>
    <row r="42" spans="1:30" ht="41.25" customHeight="1" thickBot="1">
      <c r="A42" s="23"/>
      <c r="B42" s="222" t="s">
        <v>59</v>
      </c>
      <c r="C42" s="223"/>
      <c r="D42" s="223"/>
      <c r="E42" s="223"/>
      <c r="F42" s="223"/>
      <c r="G42" s="224"/>
      <c r="H42" s="99" t="s">
        <v>40</v>
      </c>
      <c r="I42" s="161" t="s">
        <v>25</v>
      </c>
      <c r="J42" s="150">
        <v>3682.9</v>
      </c>
      <c r="K42" s="100">
        <v>4061.6</v>
      </c>
      <c r="L42" s="100"/>
      <c r="M42" s="106"/>
      <c r="N42" s="100"/>
      <c r="O42" s="100"/>
      <c r="P42" s="100"/>
      <c r="Q42" s="103">
        <v>4314.3</v>
      </c>
      <c r="R42" s="103">
        <v>4314.3</v>
      </c>
      <c r="S42" s="101">
        <f t="shared" si="1"/>
        <v>106.22168603506009</v>
      </c>
      <c r="T42" s="101">
        <f t="shared" si="2"/>
        <v>100</v>
      </c>
      <c r="U42" s="100">
        <f t="shared" si="3"/>
        <v>6.2216860350600882</v>
      </c>
      <c r="V42" s="163"/>
      <c r="W42" s="13"/>
      <c r="X42" s="1"/>
      <c r="Y42" s="1"/>
      <c r="Z42" s="1"/>
      <c r="AA42" s="1"/>
      <c r="AB42" s="1"/>
      <c r="AC42" s="1"/>
      <c r="AD42" s="1"/>
    </row>
    <row r="43" spans="1:30" ht="16.5" thickBot="1">
      <c r="A43" s="23"/>
      <c r="B43" s="228" t="s">
        <v>60</v>
      </c>
      <c r="C43" s="229"/>
      <c r="D43" s="229"/>
      <c r="E43" s="229"/>
      <c r="F43" s="229"/>
      <c r="G43" s="230"/>
      <c r="H43" s="89" t="s">
        <v>35</v>
      </c>
      <c r="I43" s="157" t="s">
        <v>19</v>
      </c>
      <c r="J43" s="148">
        <f>SUM(J44:J45)</f>
        <v>133.19999999999999</v>
      </c>
      <c r="K43" s="91">
        <f t="shared" ref="K43:P43" si="11">K44+K45</f>
        <v>953.5</v>
      </c>
      <c r="L43" s="91">
        <f t="shared" si="11"/>
        <v>0</v>
      </c>
      <c r="M43" s="110">
        <f t="shared" si="11"/>
        <v>0</v>
      </c>
      <c r="N43" s="91">
        <f t="shared" si="11"/>
        <v>0</v>
      </c>
      <c r="O43" s="91">
        <f t="shared" si="11"/>
        <v>0</v>
      </c>
      <c r="P43" s="91">
        <f t="shared" si="11"/>
        <v>0</v>
      </c>
      <c r="Q43" s="90">
        <f>SUM(Q44:Q45)</f>
        <v>724.2</v>
      </c>
      <c r="R43" s="90">
        <f>SUM(R44:R45)</f>
        <v>689.40000000000009</v>
      </c>
      <c r="S43" s="91">
        <f>R43/K43*100</f>
        <v>72.302045097011032</v>
      </c>
      <c r="T43" s="91">
        <f>R43/Q43*100</f>
        <v>95.194697597348807</v>
      </c>
      <c r="U43" s="91">
        <f t="shared" si="3"/>
        <v>-22.892652500337775</v>
      </c>
      <c r="V43" s="175"/>
      <c r="W43" s="13"/>
      <c r="X43" s="1"/>
      <c r="Y43" s="1"/>
      <c r="Z43" s="1"/>
      <c r="AA43" s="1"/>
      <c r="AB43" s="1"/>
      <c r="AC43" s="1"/>
      <c r="AD43" s="1"/>
    </row>
    <row r="44" spans="1:30" ht="37.5" customHeight="1">
      <c r="A44" s="23"/>
      <c r="B44" s="194" t="s">
        <v>61</v>
      </c>
      <c r="C44" s="195"/>
      <c r="D44" s="195"/>
      <c r="E44" s="195"/>
      <c r="F44" s="195"/>
      <c r="G44" s="196"/>
      <c r="H44" s="92" t="s">
        <v>35</v>
      </c>
      <c r="I44" s="158" t="s">
        <v>51</v>
      </c>
      <c r="J44" s="149">
        <v>0</v>
      </c>
      <c r="K44" s="94">
        <v>551.5</v>
      </c>
      <c r="L44" s="94"/>
      <c r="M44" s="104"/>
      <c r="N44" s="94"/>
      <c r="O44" s="94"/>
      <c r="P44" s="94"/>
      <c r="Q44" s="93">
        <v>551.4</v>
      </c>
      <c r="R44" s="93">
        <v>516.6</v>
      </c>
      <c r="S44" s="94">
        <f t="shared" ref="S44:S48" si="12">R44/K44*100</f>
        <v>93.671804170444247</v>
      </c>
      <c r="T44" s="94">
        <f t="shared" ref="T44:T50" si="13">R44/Q44*100</f>
        <v>93.688792165397189</v>
      </c>
      <c r="U44" s="94">
        <f t="shared" si="3"/>
        <v>-1.6987994952941676E-2</v>
      </c>
      <c r="V44" s="156"/>
      <c r="W44" s="13"/>
      <c r="X44" s="1"/>
      <c r="Y44" s="1"/>
      <c r="Z44" s="1"/>
      <c r="AA44" s="1"/>
      <c r="AB44" s="1"/>
      <c r="AC44" s="1"/>
      <c r="AD44" s="1"/>
    </row>
    <row r="45" spans="1:30" ht="87.75" customHeight="1" thickBot="1">
      <c r="A45" s="23"/>
      <c r="B45" s="222" t="s">
        <v>62</v>
      </c>
      <c r="C45" s="223"/>
      <c r="D45" s="223"/>
      <c r="E45" s="223"/>
      <c r="F45" s="223"/>
      <c r="G45" s="224"/>
      <c r="H45" s="99" t="s">
        <v>35</v>
      </c>
      <c r="I45" s="161" t="s">
        <v>35</v>
      </c>
      <c r="J45" s="150">
        <v>133.19999999999999</v>
      </c>
      <c r="K45" s="100">
        <v>402</v>
      </c>
      <c r="L45" s="100"/>
      <c r="M45" s="106"/>
      <c r="N45" s="100"/>
      <c r="O45" s="100"/>
      <c r="P45" s="100"/>
      <c r="Q45" s="103">
        <v>172.8</v>
      </c>
      <c r="R45" s="103">
        <v>172.8</v>
      </c>
      <c r="S45" s="101">
        <f t="shared" si="12"/>
        <v>42.985074626865675</v>
      </c>
      <c r="T45" s="101">
        <f t="shared" si="13"/>
        <v>100</v>
      </c>
      <c r="U45" s="113">
        <f t="shared" si="3"/>
        <v>-57.014925373134325</v>
      </c>
      <c r="V45" s="168" t="s">
        <v>205</v>
      </c>
      <c r="W45" s="13"/>
      <c r="X45" s="1"/>
      <c r="Y45" s="1"/>
      <c r="Z45" s="1"/>
      <c r="AA45" s="1"/>
      <c r="AB45" s="1"/>
      <c r="AC45" s="1"/>
      <c r="AD45" s="1"/>
    </row>
    <row r="46" spans="1:30" ht="16.5" thickBot="1">
      <c r="A46" s="23"/>
      <c r="B46" s="176" t="s">
        <v>63</v>
      </c>
      <c r="C46" s="177"/>
      <c r="D46" s="177"/>
      <c r="E46" s="177"/>
      <c r="F46" s="177"/>
      <c r="G46" s="178"/>
      <c r="H46" s="89" t="s">
        <v>16</v>
      </c>
      <c r="I46" s="157" t="s">
        <v>19</v>
      </c>
      <c r="J46" s="148">
        <f>SUM(J47:J50)</f>
        <v>31653.100000000002</v>
      </c>
      <c r="K46" s="91">
        <f t="shared" ref="K46:P46" si="14">K47+K48+K49+K50</f>
        <v>33802</v>
      </c>
      <c r="L46" s="91">
        <f t="shared" si="14"/>
        <v>0</v>
      </c>
      <c r="M46" s="91">
        <f t="shared" si="14"/>
        <v>0</v>
      </c>
      <c r="N46" s="91">
        <f t="shared" si="14"/>
        <v>0</v>
      </c>
      <c r="O46" s="91">
        <f t="shared" si="14"/>
        <v>0</v>
      </c>
      <c r="P46" s="91">
        <f t="shared" si="14"/>
        <v>0</v>
      </c>
      <c r="Q46" s="90">
        <f>SUM(Q47:Q50)</f>
        <v>41078.099999999991</v>
      </c>
      <c r="R46" s="90">
        <f>SUM(R47:R50)</f>
        <v>41072.299999999996</v>
      </c>
      <c r="S46" s="91">
        <f t="shared" si="12"/>
        <v>121.50849062185669</v>
      </c>
      <c r="T46" s="91">
        <f t="shared" si="13"/>
        <v>99.985880554358658</v>
      </c>
      <c r="U46" s="91">
        <f t="shared" si="3"/>
        <v>21.522610067498036</v>
      </c>
      <c r="V46" s="164"/>
      <c r="W46" s="13"/>
      <c r="X46" s="1"/>
      <c r="Y46" s="1"/>
      <c r="Z46" s="1"/>
      <c r="AA46" s="1"/>
      <c r="AB46" s="1"/>
      <c r="AC46" s="1"/>
      <c r="AD46" s="1"/>
    </row>
    <row r="47" spans="1:30" ht="15.75">
      <c r="A47" s="23"/>
      <c r="B47" s="194" t="s">
        <v>64</v>
      </c>
      <c r="C47" s="195"/>
      <c r="D47" s="195"/>
      <c r="E47" s="195"/>
      <c r="F47" s="195"/>
      <c r="G47" s="196"/>
      <c r="H47" s="92" t="s">
        <v>16</v>
      </c>
      <c r="I47" s="158" t="s">
        <v>18</v>
      </c>
      <c r="J47" s="149">
        <v>1676.5</v>
      </c>
      <c r="K47" s="94">
        <v>1680.4</v>
      </c>
      <c r="L47" s="94"/>
      <c r="M47" s="111"/>
      <c r="N47" s="94"/>
      <c r="O47" s="94"/>
      <c r="P47" s="94"/>
      <c r="Q47" s="93">
        <v>1668.1</v>
      </c>
      <c r="R47" s="93">
        <v>1668.1</v>
      </c>
      <c r="S47" s="94">
        <f t="shared" si="12"/>
        <v>99.268031421090214</v>
      </c>
      <c r="T47" s="94">
        <f t="shared" si="13"/>
        <v>100</v>
      </c>
      <c r="U47" s="112">
        <f t="shared" si="3"/>
        <v>-0.73196857890978606</v>
      </c>
      <c r="V47" s="156"/>
      <c r="W47" s="13"/>
      <c r="X47" s="1"/>
      <c r="Y47" s="1"/>
      <c r="Z47" s="1"/>
      <c r="AA47" s="1"/>
      <c r="AB47" s="1"/>
      <c r="AC47" s="1"/>
      <c r="AD47" s="1"/>
    </row>
    <row r="48" spans="1:30" ht="326.25" customHeight="1">
      <c r="A48" s="23"/>
      <c r="B48" s="225" t="s">
        <v>65</v>
      </c>
      <c r="C48" s="226"/>
      <c r="D48" s="226"/>
      <c r="E48" s="226"/>
      <c r="F48" s="226"/>
      <c r="G48" s="227"/>
      <c r="H48" s="96" t="s">
        <v>16</v>
      </c>
      <c r="I48" s="159" t="s">
        <v>23</v>
      </c>
      <c r="J48" s="146">
        <v>25496.9</v>
      </c>
      <c r="K48" s="98">
        <v>26641.4</v>
      </c>
      <c r="L48" s="98"/>
      <c r="M48" s="105"/>
      <c r="N48" s="98"/>
      <c r="O48" s="98"/>
      <c r="P48" s="98"/>
      <c r="Q48" s="97">
        <v>34119.599999999999</v>
      </c>
      <c r="R48" s="97">
        <v>34114.5</v>
      </c>
      <c r="S48" s="98">
        <f t="shared" si="12"/>
        <v>128.05070304113147</v>
      </c>
      <c r="T48" s="98">
        <f t="shared" si="13"/>
        <v>99.985052579748896</v>
      </c>
      <c r="U48" s="98">
        <f t="shared" si="3"/>
        <v>28.065650461382575</v>
      </c>
      <c r="V48" s="29" t="s">
        <v>211</v>
      </c>
      <c r="W48" s="13"/>
      <c r="X48" s="1"/>
      <c r="Y48" s="1"/>
      <c r="Z48" s="1"/>
      <c r="AA48" s="1"/>
      <c r="AB48" s="1"/>
      <c r="AC48" s="1"/>
      <c r="AD48" s="1"/>
    </row>
    <row r="49" spans="1:30" ht="30" customHeight="1">
      <c r="A49" s="23"/>
      <c r="B49" s="222" t="s">
        <v>66</v>
      </c>
      <c r="C49" s="223"/>
      <c r="D49" s="223"/>
      <c r="E49" s="223"/>
      <c r="F49" s="223"/>
      <c r="G49" s="224"/>
      <c r="H49" s="96" t="s">
        <v>16</v>
      </c>
      <c r="I49" s="159" t="s">
        <v>25</v>
      </c>
      <c r="J49" s="146">
        <v>4150</v>
      </c>
      <c r="K49" s="98">
        <v>5178.7</v>
      </c>
      <c r="L49" s="98"/>
      <c r="M49" s="105"/>
      <c r="N49" s="98"/>
      <c r="O49" s="98"/>
      <c r="P49" s="98"/>
      <c r="Q49" s="97">
        <v>4878.7</v>
      </c>
      <c r="R49" s="97">
        <v>4878</v>
      </c>
      <c r="S49" s="98">
        <f t="shared" si="1"/>
        <v>94.193523471141404</v>
      </c>
      <c r="T49" s="98">
        <f t="shared" si="13"/>
        <v>99.98565191546929</v>
      </c>
      <c r="U49" s="98">
        <f t="shared" si="3"/>
        <v>-5.7921284443278864</v>
      </c>
      <c r="V49" s="170"/>
      <c r="W49" s="13"/>
      <c r="X49" s="1"/>
      <c r="Y49" s="1"/>
      <c r="Z49" s="1"/>
      <c r="AA49" s="1"/>
      <c r="AB49" s="1"/>
      <c r="AC49" s="1"/>
      <c r="AD49" s="1"/>
    </row>
    <row r="50" spans="1:30" ht="114" customHeight="1" thickBot="1">
      <c r="A50" s="23"/>
      <c r="B50" s="222" t="s">
        <v>67</v>
      </c>
      <c r="C50" s="223"/>
      <c r="D50" s="223"/>
      <c r="E50" s="223"/>
      <c r="F50" s="223"/>
      <c r="G50" s="224"/>
      <c r="H50" s="102" t="s">
        <v>16</v>
      </c>
      <c r="I50" s="160" t="s">
        <v>29</v>
      </c>
      <c r="J50" s="150">
        <v>329.7</v>
      </c>
      <c r="K50" s="101">
        <v>301.5</v>
      </c>
      <c r="L50" s="101"/>
      <c r="M50" s="108"/>
      <c r="N50" s="101"/>
      <c r="O50" s="101"/>
      <c r="P50" s="101"/>
      <c r="Q50" s="103">
        <v>411.7</v>
      </c>
      <c r="R50" s="103">
        <v>411.7</v>
      </c>
      <c r="S50" s="101">
        <f>R50/K50*100</f>
        <v>136.55058043117745</v>
      </c>
      <c r="T50" s="101">
        <f t="shared" si="13"/>
        <v>100</v>
      </c>
      <c r="U50" s="100">
        <f t="shared" si="3"/>
        <v>36.550580431177451</v>
      </c>
      <c r="V50" s="170" t="s">
        <v>206</v>
      </c>
      <c r="W50" s="13"/>
      <c r="X50" s="1"/>
      <c r="Y50" s="1"/>
      <c r="Z50" s="1"/>
      <c r="AA50" s="1"/>
      <c r="AB50" s="1"/>
      <c r="AC50" s="1"/>
      <c r="AD50" s="1"/>
    </row>
    <row r="51" spans="1:30" ht="16.5" thickBot="1">
      <c r="A51" s="23"/>
      <c r="B51" s="176" t="s">
        <v>68</v>
      </c>
      <c r="C51" s="177"/>
      <c r="D51" s="177"/>
      <c r="E51" s="177"/>
      <c r="F51" s="177"/>
      <c r="G51" s="178"/>
      <c r="H51" s="89" t="s">
        <v>31</v>
      </c>
      <c r="I51" s="157" t="s">
        <v>19</v>
      </c>
      <c r="J51" s="148">
        <f>J52</f>
        <v>6864.9</v>
      </c>
      <c r="K51" s="91">
        <f t="shared" ref="K51:P51" si="15">K52</f>
        <v>7446.1</v>
      </c>
      <c r="L51" s="91">
        <f t="shared" si="15"/>
        <v>0</v>
      </c>
      <c r="M51" s="110">
        <f t="shared" si="15"/>
        <v>0</v>
      </c>
      <c r="N51" s="91">
        <f t="shared" si="15"/>
        <v>0</v>
      </c>
      <c r="O51" s="91">
        <f t="shared" si="15"/>
        <v>0</v>
      </c>
      <c r="P51" s="91">
        <f t="shared" si="15"/>
        <v>0</v>
      </c>
      <c r="Q51" s="90">
        <f>Q52</f>
        <v>7952.6</v>
      </c>
      <c r="R51" s="90">
        <f>R52</f>
        <v>7952.6</v>
      </c>
      <c r="S51" s="91">
        <f t="shared" si="1"/>
        <v>106.80221861108498</v>
      </c>
      <c r="T51" s="91">
        <f t="shared" si="2"/>
        <v>100</v>
      </c>
      <c r="U51" s="91">
        <f t="shared" si="3"/>
        <v>6.8022186110849816</v>
      </c>
      <c r="V51" s="164"/>
      <c r="W51" s="13"/>
      <c r="X51" s="1"/>
      <c r="Y51" s="1"/>
      <c r="Z51" s="1"/>
      <c r="AA51" s="1"/>
      <c r="AB51" s="1"/>
      <c r="AC51" s="1"/>
      <c r="AD51" s="1"/>
    </row>
    <row r="52" spans="1:30" ht="41.25" customHeight="1" thickBot="1">
      <c r="A52" s="23"/>
      <c r="B52" s="188" t="s">
        <v>69</v>
      </c>
      <c r="C52" s="189"/>
      <c r="D52" s="189"/>
      <c r="E52" s="189"/>
      <c r="F52" s="189"/>
      <c r="G52" s="190"/>
      <c r="H52" s="102" t="s">
        <v>31</v>
      </c>
      <c r="I52" s="160" t="s">
        <v>21</v>
      </c>
      <c r="J52" s="147">
        <v>6864.9</v>
      </c>
      <c r="K52" s="101">
        <v>7446.1</v>
      </c>
      <c r="L52" s="101"/>
      <c r="M52" s="108"/>
      <c r="N52" s="101"/>
      <c r="O52" s="101"/>
      <c r="P52" s="101"/>
      <c r="Q52" s="107">
        <v>7952.6</v>
      </c>
      <c r="R52" s="107">
        <v>7952.6</v>
      </c>
      <c r="S52" s="101">
        <f t="shared" si="1"/>
        <v>106.80221861108498</v>
      </c>
      <c r="T52" s="101">
        <f t="shared" si="2"/>
        <v>100</v>
      </c>
      <c r="U52" s="113">
        <f t="shared" si="3"/>
        <v>6.8022186110849816</v>
      </c>
      <c r="V52" s="171"/>
      <c r="W52" s="13"/>
      <c r="X52" s="1"/>
      <c r="Y52" s="1"/>
      <c r="Z52" s="1"/>
      <c r="AA52" s="1"/>
      <c r="AB52" s="1"/>
      <c r="AC52" s="1"/>
      <c r="AD52" s="1"/>
    </row>
    <row r="53" spans="1:30" ht="51.75" customHeight="1" thickBot="1">
      <c r="A53" s="23"/>
      <c r="B53" s="176" t="s">
        <v>70</v>
      </c>
      <c r="C53" s="177"/>
      <c r="D53" s="177"/>
      <c r="E53" s="177"/>
      <c r="F53" s="177"/>
      <c r="G53" s="178"/>
      <c r="H53" s="89" t="s">
        <v>33</v>
      </c>
      <c r="I53" s="157" t="s">
        <v>19</v>
      </c>
      <c r="J53" s="148">
        <f>J54</f>
        <v>0</v>
      </c>
      <c r="K53" s="91">
        <f t="shared" ref="K53:P53" si="16">K54</f>
        <v>0</v>
      </c>
      <c r="L53" s="91">
        <f t="shared" si="16"/>
        <v>0</v>
      </c>
      <c r="M53" s="91">
        <f t="shared" si="16"/>
        <v>0</v>
      </c>
      <c r="N53" s="91">
        <f t="shared" si="16"/>
        <v>0</v>
      </c>
      <c r="O53" s="91">
        <f t="shared" si="16"/>
        <v>0</v>
      </c>
      <c r="P53" s="91">
        <f t="shared" si="16"/>
        <v>0</v>
      </c>
      <c r="Q53" s="90">
        <f>Q54</f>
        <v>0</v>
      </c>
      <c r="R53" s="90">
        <f>R54</f>
        <v>0</v>
      </c>
      <c r="S53" s="91">
        <v>0</v>
      </c>
      <c r="T53" s="91">
        <v>0</v>
      </c>
      <c r="U53" s="91">
        <f t="shared" si="3"/>
        <v>0</v>
      </c>
      <c r="V53" s="172"/>
      <c r="W53" s="13"/>
      <c r="X53" s="1"/>
      <c r="Y53" s="1"/>
      <c r="Z53" s="1"/>
      <c r="AA53" s="1"/>
      <c r="AB53" s="1"/>
      <c r="AC53" s="1"/>
      <c r="AD53" s="1"/>
    </row>
    <row r="54" spans="1:30" ht="51" customHeight="1" thickBot="1">
      <c r="A54" s="23"/>
      <c r="B54" s="188" t="s">
        <v>71</v>
      </c>
      <c r="C54" s="189"/>
      <c r="D54" s="189"/>
      <c r="E54" s="189"/>
      <c r="F54" s="189"/>
      <c r="G54" s="190"/>
      <c r="H54" s="102" t="s">
        <v>33</v>
      </c>
      <c r="I54" s="160" t="s">
        <v>18</v>
      </c>
      <c r="J54" s="147"/>
      <c r="K54" s="101"/>
      <c r="L54" s="101"/>
      <c r="M54" s="101"/>
      <c r="N54" s="101"/>
      <c r="O54" s="101"/>
      <c r="P54" s="101"/>
      <c r="Q54" s="107"/>
      <c r="R54" s="107"/>
      <c r="S54" s="101"/>
      <c r="T54" s="101"/>
      <c r="U54" s="95">
        <f t="shared" si="3"/>
        <v>0</v>
      </c>
      <c r="V54" s="163"/>
      <c r="W54" s="13"/>
      <c r="X54" s="1"/>
      <c r="Y54" s="1"/>
      <c r="Z54" s="1"/>
      <c r="AA54" s="1"/>
      <c r="AB54" s="1"/>
      <c r="AC54" s="1"/>
      <c r="AD54" s="1"/>
    </row>
    <row r="55" spans="1:30" ht="81" customHeight="1" thickBot="1">
      <c r="A55" s="23"/>
      <c r="B55" s="176" t="s">
        <v>72</v>
      </c>
      <c r="C55" s="177"/>
      <c r="D55" s="177"/>
      <c r="E55" s="177"/>
      <c r="F55" s="177"/>
      <c r="G55" s="178"/>
      <c r="H55" s="89" t="s">
        <v>37</v>
      </c>
      <c r="I55" s="157" t="s">
        <v>19</v>
      </c>
      <c r="J55" s="148">
        <f>SUM(J56:J57)</f>
        <v>46944</v>
      </c>
      <c r="K55" s="91">
        <f t="shared" ref="K55:P55" si="17">K56+K57</f>
        <v>39883.699999999997</v>
      </c>
      <c r="L55" s="91">
        <f t="shared" si="17"/>
        <v>0</v>
      </c>
      <c r="M55" s="91">
        <f t="shared" si="17"/>
        <v>0</v>
      </c>
      <c r="N55" s="91">
        <f t="shared" si="17"/>
        <v>0</v>
      </c>
      <c r="O55" s="91">
        <f t="shared" si="17"/>
        <v>0</v>
      </c>
      <c r="P55" s="91">
        <f t="shared" si="17"/>
        <v>0</v>
      </c>
      <c r="Q55" s="90">
        <f>SUM(Q56:Q57)</f>
        <v>62917.5</v>
      </c>
      <c r="R55" s="90">
        <f>SUM(R56:R57)</f>
        <v>62917.5</v>
      </c>
      <c r="S55" s="91">
        <f t="shared" si="1"/>
        <v>157.75241514704004</v>
      </c>
      <c r="T55" s="91">
        <f t="shared" si="2"/>
        <v>100</v>
      </c>
      <c r="U55" s="91">
        <f t="shared" si="3"/>
        <v>57.75241514704004</v>
      </c>
      <c r="V55" s="164"/>
      <c r="W55" s="13"/>
      <c r="X55" s="1"/>
      <c r="Y55" s="1"/>
      <c r="Z55" s="1"/>
      <c r="AA55" s="1"/>
      <c r="AB55" s="1"/>
      <c r="AC55" s="1"/>
      <c r="AD55" s="1"/>
    </row>
    <row r="56" spans="1:30" ht="84.75" customHeight="1">
      <c r="A56" s="23"/>
      <c r="B56" s="194" t="s">
        <v>73</v>
      </c>
      <c r="C56" s="195"/>
      <c r="D56" s="195"/>
      <c r="E56" s="195"/>
      <c r="F56" s="195"/>
      <c r="G56" s="196"/>
      <c r="H56" s="92" t="s">
        <v>37</v>
      </c>
      <c r="I56" s="158" t="s">
        <v>18</v>
      </c>
      <c r="J56" s="149">
        <v>14908.5</v>
      </c>
      <c r="K56" s="94">
        <v>15216.8</v>
      </c>
      <c r="L56" s="94"/>
      <c r="M56" s="94"/>
      <c r="N56" s="94"/>
      <c r="O56" s="94"/>
      <c r="P56" s="94"/>
      <c r="Q56" s="93">
        <v>15216.8</v>
      </c>
      <c r="R56" s="93">
        <v>15216.8</v>
      </c>
      <c r="S56" s="94">
        <f t="shared" si="1"/>
        <v>100</v>
      </c>
      <c r="T56" s="94">
        <f t="shared" si="2"/>
        <v>100</v>
      </c>
      <c r="U56" s="112">
        <f>S56-T56</f>
        <v>0</v>
      </c>
      <c r="V56" s="173"/>
      <c r="W56" s="13"/>
      <c r="X56" s="1"/>
      <c r="Y56" s="1"/>
      <c r="Z56" s="1"/>
      <c r="AA56" s="1"/>
      <c r="AB56" s="1"/>
      <c r="AC56" s="1"/>
      <c r="AD56" s="1"/>
    </row>
    <row r="57" spans="1:30" ht="97.5" customHeight="1" thickBot="1">
      <c r="A57" s="30"/>
      <c r="B57" s="222" t="s">
        <v>74</v>
      </c>
      <c r="C57" s="223"/>
      <c r="D57" s="223"/>
      <c r="E57" s="223"/>
      <c r="F57" s="223"/>
      <c r="G57" s="224"/>
      <c r="H57" s="99" t="s">
        <v>37</v>
      </c>
      <c r="I57" s="161" t="s">
        <v>21</v>
      </c>
      <c r="J57" s="150">
        <v>32035.5</v>
      </c>
      <c r="K57" s="100">
        <v>24666.9</v>
      </c>
      <c r="L57" s="100"/>
      <c r="M57" s="100"/>
      <c r="N57" s="100"/>
      <c r="O57" s="100"/>
      <c r="P57" s="100"/>
      <c r="Q57" s="103">
        <v>47700.7</v>
      </c>
      <c r="R57" s="103">
        <v>47700.7</v>
      </c>
      <c r="S57" s="101">
        <f t="shared" si="1"/>
        <v>193.37938695174503</v>
      </c>
      <c r="T57" s="101">
        <f t="shared" si="2"/>
        <v>100</v>
      </c>
      <c r="U57" s="100">
        <f t="shared" si="3"/>
        <v>93.379386951745033</v>
      </c>
      <c r="V57" s="163" t="s">
        <v>207</v>
      </c>
      <c r="W57" s="13"/>
      <c r="X57" s="1"/>
      <c r="Y57" s="1"/>
      <c r="Z57" s="1"/>
      <c r="AA57" s="1"/>
      <c r="AB57" s="1"/>
      <c r="AC57" s="1"/>
      <c r="AD57" s="1"/>
    </row>
    <row r="58" spans="1:30" ht="16.5" thickBot="1">
      <c r="B58" s="231" t="s">
        <v>75</v>
      </c>
      <c r="C58" s="232"/>
      <c r="D58" s="232"/>
      <c r="E58" s="232"/>
      <c r="F58" s="232"/>
      <c r="G58" s="232"/>
      <c r="H58" s="232"/>
      <c r="I58" s="233"/>
      <c r="J58" s="153">
        <f>J46+J43+J40+J34+J32+J28+J24+J12+J20+J53+J51+J55</f>
        <v>790006.50000000023</v>
      </c>
      <c r="K58" s="91">
        <f t="shared" ref="K58:P58" si="18">K12+K20+K24+K28+K32+K34+K40+K43+K46+K51+K53+K55</f>
        <v>829835.89999999991</v>
      </c>
      <c r="L58" s="91">
        <f t="shared" si="18"/>
        <v>4833.5</v>
      </c>
      <c r="M58" s="91">
        <f t="shared" si="18"/>
        <v>9659.4</v>
      </c>
      <c r="N58" s="91">
        <f t="shared" si="18"/>
        <v>9659.4</v>
      </c>
      <c r="O58" s="91">
        <f t="shared" si="18"/>
        <v>11231.191048929604</v>
      </c>
      <c r="P58" s="154">
        <f t="shared" si="18"/>
        <v>11530.929115446923</v>
      </c>
      <c r="Q58" s="153">
        <f>Q46+Q43+Q40+Q34+Q32+Q28+Q24+Q12+Q20+Q53+Q51+Q55</f>
        <v>951114.89999999991</v>
      </c>
      <c r="R58" s="153">
        <f>R46+R43+R40+R34+R32+R28+R24+R12+R20+R53+R51+R55</f>
        <v>950281.1</v>
      </c>
      <c r="S58" s="155">
        <f t="shared" si="1"/>
        <v>114.51433952182595</v>
      </c>
      <c r="T58" s="155">
        <f t="shared" si="2"/>
        <v>99.91233446137791</v>
      </c>
      <c r="U58" s="91">
        <f t="shared" si="3"/>
        <v>14.602005060448036</v>
      </c>
      <c r="V58" s="31"/>
      <c r="W58" s="32"/>
    </row>
    <row r="59" spans="1:30">
      <c r="V59" s="32"/>
      <c r="W59" s="32"/>
    </row>
    <row r="61" spans="1:30">
      <c r="B61" s="33"/>
    </row>
  </sheetData>
  <mergeCells count="50">
    <mergeCell ref="B58:I58"/>
    <mergeCell ref="B57:G57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45:G45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33:G33"/>
    <mergeCell ref="B21:G2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22:G22"/>
    <mergeCell ref="B20:G20"/>
    <mergeCell ref="A7:V7"/>
    <mergeCell ref="A8:V8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</mergeCells>
  <printOptions horizontalCentered="1"/>
  <pageMargins left="0.19685039370078741" right="0.19685039370078741" top="0.19685039370078741" bottom="0.19685039370078741" header="0.27559055118110237" footer="0.27559055118110237"/>
  <pageSetup paperSize="9" scale="60" fitToWidth="2" fitToHeight="2" orientation="landscape" r:id="rId1"/>
  <rowBreaks count="3" manualBreakCount="3">
    <brk id="19" min="1" max="21" man="1"/>
    <brk id="31" min="1" max="21" man="1"/>
    <brk id="48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09"/>
  <sheetViews>
    <sheetView view="pageBreakPreview" zoomScale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4" sqref="E64"/>
    </sheetView>
  </sheetViews>
  <sheetFormatPr defaultRowHeight="12.75"/>
  <cols>
    <col min="1" max="1" width="7.28515625" style="54" customWidth="1"/>
    <col min="2" max="2" width="65.28515625" style="55" customWidth="1"/>
    <col min="3" max="3" width="19.140625" style="54" customWidth="1"/>
    <col min="4" max="4" width="19" style="54" customWidth="1"/>
    <col min="5" max="5" width="17.85546875" style="54" customWidth="1"/>
    <col min="6" max="6" width="17.140625" style="54" customWidth="1"/>
    <col min="7" max="7" width="18.42578125" style="34" customWidth="1"/>
    <col min="8" max="8" width="18.28515625" style="34" customWidth="1"/>
    <col min="9" max="9" width="22.7109375" style="34" customWidth="1"/>
    <col min="10" max="10" width="19.85546875" style="34" customWidth="1"/>
    <col min="11" max="11" width="22.85546875" style="34" customWidth="1"/>
    <col min="12" max="12" width="19.85546875" style="34" customWidth="1"/>
    <col min="13" max="255" width="9.140625" style="34"/>
    <col min="256" max="256" width="7.28515625" style="34" customWidth="1"/>
    <col min="257" max="257" width="65.28515625" style="34" customWidth="1"/>
    <col min="258" max="258" width="19.140625" style="34" customWidth="1"/>
    <col min="259" max="259" width="19" style="34" customWidth="1"/>
    <col min="260" max="260" width="17.85546875" style="34" customWidth="1"/>
    <col min="261" max="261" width="17.140625" style="34" customWidth="1"/>
    <col min="262" max="262" width="18.42578125" style="34" customWidth="1"/>
    <col min="263" max="263" width="18.28515625" style="34" customWidth="1"/>
    <col min="264" max="264" width="15.140625" style="34" customWidth="1"/>
    <col min="265" max="511" width="9.140625" style="34"/>
    <col min="512" max="512" width="7.28515625" style="34" customWidth="1"/>
    <col min="513" max="513" width="65.28515625" style="34" customWidth="1"/>
    <col min="514" max="514" width="19.140625" style="34" customWidth="1"/>
    <col min="515" max="515" width="19" style="34" customWidth="1"/>
    <col min="516" max="516" width="17.85546875" style="34" customWidth="1"/>
    <col min="517" max="517" width="17.140625" style="34" customWidth="1"/>
    <col min="518" max="518" width="18.42578125" style="34" customWidth="1"/>
    <col min="519" max="519" width="18.28515625" style="34" customWidth="1"/>
    <col min="520" max="520" width="15.140625" style="34" customWidth="1"/>
    <col min="521" max="767" width="9.140625" style="34"/>
    <col min="768" max="768" width="7.28515625" style="34" customWidth="1"/>
    <col min="769" max="769" width="65.28515625" style="34" customWidth="1"/>
    <col min="770" max="770" width="19.140625" style="34" customWidth="1"/>
    <col min="771" max="771" width="19" style="34" customWidth="1"/>
    <col min="772" max="772" width="17.85546875" style="34" customWidth="1"/>
    <col min="773" max="773" width="17.140625" style="34" customWidth="1"/>
    <col min="774" max="774" width="18.42578125" style="34" customWidth="1"/>
    <col min="775" max="775" width="18.28515625" style="34" customWidth="1"/>
    <col min="776" max="776" width="15.140625" style="34" customWidth="1"/>
    <col min="777" max="1023" width="9.140625" style="34"/>
    <col min="1024" max="1024" width="7.28515625" style="34" customWidth="1"/>
    <col min="1025" max="1025" width="65.28515625" style="34" customWidth="1"/>
    <col min="1026" max="1026" width="19.140625" style="34" customWidth="1"/>
    <col min="1027" max="1027" width="19" style="34" customWidth="1"/>
    <col min="1028" max="1028" width="17.85546875" style="34" customWidth="1"/>
    <col min="1029" max="1029" width="17.140625" style="34" customWidth="1"/>
    <col min="1030" max="1030" width="18.42578125" style="34" customWidth="1"/>
    <col min="1031" max="1031" width="18.28515625" style="34" customWidth="1"/>
    <col min="1032" max="1032" width="15.140625" style="34" customWidth="1"/>
    <col min="1033" max="1279" width="9.140625" style="34"/>
    <col min="1280" max="1280" width="7.28515625" style="34" customWidth="1"/>
    <col min="1281" max="1281" width="65.28515625" style="34" customWidth="1"/>
    <col min="1282" max="1282" width="19.140625" style="34" customWidth="1"/>
    <col min="1283" max="1283" width="19" style="34" customWidth="1"/>
    <col min="1284" max="1284" width="17.85546875" style="34" customWidth="1"/>
    <col min="1285" max="1285" width="17.140625" style="34" customWidth="1"/>
    <col min="1286" max="1286" width="18.42578125" style="34" customWidth="1"/>
    <col min="1287" max="1287" width="18.28515625" style="34" customWidth="1"/>
    <col min="1288" max="1288" width="15.140625" style="34" customWidth="1"/>
    <col min="1289" max="1535" width="9.140625" style="34"/>
    <col min="1536" max="1536" width="7.28515625" style="34" customWidth="1"/>
    <col min="1537" max="1537" width="65.28515625" style="34" customWidth="1"/>
    <col min="1538" max="1538" width="19.140625" style="34" customWidth="1"/>
    <col min="1539" max="1539" width="19" style="34" customWidth="1"/>
    <col min="1540" max="1540" width="17.85546875" style="34" customWidth="1"/>
    <col min="1541" max="1541" width="17.140625" style="34" customWidth="1"/>
    <col min="1542" max="1542" width="18.42578125" style="34" customWidth="1"/>
    <col min="1543" max="1543" width="18.28515625" style="34" customWidth="1"/>
    <col min="1544" max="1544" width="15.140625" style="34" customWidth="1"/>
    <col min="1545" max="1791" width="9.140625" style="34"/>
    <col min="1792" max="1792" width="7.28515625" style="34" customWidth="1"/>
    <col min="1793" max="1793" width="65.28515625" style="34" customWidth="1"/>
    <col min="1794" max="1794" width="19.140625" style="34" customWidth="1"/>
    <col min="1795" max="1795" width="19" style="34" customWidth="1"/>
    <col min="1796" max="1796" width="17.85546875" style="34" customWidth="1"/>
    <col min="1797" max="1797" width="17.140625" style="34" customWidth="1"/>
    <col min="1798" max="1798" width="18.42578125" style="34" customWidth="1"/>
    <col min="1799" max="1799" width="18.28515625" style="34" customWidth="1"/>
    <col min="1800" max="1800" width="15.140625" style="34" customWidth="1"/>
    <col min="1801" max="2047" width="9.140625" style="34"/>
    <col min="2048" max="2048" width="7.28515625" style="34" customWidth="1"/>
    <col min="2049" max="2049" width="65.28515625" style="34" customWidth="1"/>
    <col min="2050" max="2050" width="19.140625" style="34" customWidth="1"/>
    <col min="2051" max="2051" width="19" style="34" customWidth="1"/>
    <col min="2052" max="2052" width="17.85546875" style="34" customWidth="1"/>
    <col min="2053" max="2053" width="17.140625" style="34" customWidth="1"/>
    <col min="2054" max="2054" width="18.42578125" style="34" customWidth="1"/>
    <col min="2055" max="2055" width="18.28515625" style="34" customWidth="1"/>
    <col min="2056" max="2056" width="15.140625" style="34" customWidth="1"/>
    <col min="2057" max="2303" width="9.140625" style="34"/>
    <col min="2304" max="2304" width="7.28515625" style="34" customWidth="1"/>
    <col min="2305" max="2305" width="65.28515625" style="34" customWidth="1"/>
    <col min="2306" max="2306" width="19.140625" style="34" customWidth="1"/>
    <col min="2307" max="2307" width="19" style="34" customWidth="1"/>
    <col min="2308" max="2308" width="17.85546875" style="34" customWidth="1"/>
    <col min="2309" max="2309" width="17.140625" style="34" customWidth="1"/>
    <col min="2310" max="2310" width="18.42578125" style="34" customWidth="1"/>
    <col min="2311" max="2311" width="18.28515625" style="34" customWidth="1"/>
    <col min="2312" max="2312" width="15.140625" style="34" customWidth="1"/>
    <col min="2313" max="2559" width="9.140625" style="34"/>
    <col min="2560" max="2560" width="7.28515625" style="34" customWidth="1"/>
    <col min="2561" max="2561" width="65.28515625" style="34" customWidth="1"/>
    <col min="2562" max="2562" width="19.140625" style="34" customWidth="1"/>
    <col min="2563" max="2563" width="19" style="34" customWidth="1"/>
    <col min="2564" max="2564" width="17.85546875" style="34" customWidth="1"/>
    <col min="2565" max="2565" width="17.140625" style="34" customWidth="1"/>
    <col min="2566" max="2566" width="18.42578125" style="34" customWidth="1"/>
    <col min="2567" max="2567" width="18.28515625" style="34" customWidth="1"/>
    <col min="2568" max="2568" width="15.140625" style="34" customWidth="1"/>
    <col min="2569" max="2815" width="9.140625" style="34"/>
    <col min="2816" max="2816" width="7.28515625" style="34" customWidth="1"/>
    <col min="2817" max="2817" width="65.28515625" style="34" customWidth="1"/>
    <col min="2818" max="2818" width="19.140625" style="34" customWidth="1"/>
    <col min="2819" max="2819" width="19" style="34" customWidth="1"/>
    <col min="2820" max="2820" width="17.85546875" style="34" customWidth="1"/>
    <col min="2821" max="2821" width="17.140625" style="34" customWidth="1"/>
    <col min="2822" max="2822" width="18.42578125" style="34" customWidth="1"/>
    <col min="2823" max="2823" width="18.28515625" style="34" customWidth="1"/>
    <col min="2824" max="2824" width="15.140625" style="34" customWidth="1"/>
    <col min="2825" max="3071" width="9.140625" style="34"/>
    <col min="3072" max="3072" width="7.28515625" style="34" customWidth="1"/>
    <col min="3073" max="3073" width="65.28515625" style="34" customWidth="1"/>
    <col min="3074" max="3074" width="19.140625" style="34" customWidth="1"/>
    <col min="3075" max="3075" width="19" style="34" customWidth="1"/>
    <col min="3076" max="3076" width="17.85546875" style="34" customWidth="1"/>
    <col min="3077" max="3077" width="17.140625" style="34" customWidth="1"/>
    <col min="3078" max="3078" width="18.42578125" style="34" customWidth="1"/>
    <col min="3079" max="3079" width="18.28515625" style="34" customWidth="1"/>
    <col min="3080" max="3080" width="15.140625" style="34" customWidth="1"/>
    <col min="3081" max="3327" width="9.140625" style="34"/>
    <col min="3328" max="3328" width="7.28515625" style="34" customWidth="1"/>
    <col min="3329" max="3329" width="65.28515625" style="34" customWidth="1"/>
    <col min="3330" max="3330" width="19.140625" style="34" customWidth="1"/>
    <col min="3331" max="3331" width="19" style="34" customWidth="1"/>
    <col min="3332" max="3332" width="17.85546875" style="34" customWidth="1"/>
    <col min="3333" max="3333" width="17.140625" style="34" customWidth="1"/>
    <col min="3334" max="3334" width="18.42578125" style="34" customWidth="1"/>
    <col min="3335" max="3335" width="18.28515625" style="34" customWidth="1"/>
    <col min="3336" max="3336" width="15.140625" style="34" customWidth="1"/>
    <col min="3337" max="3583" width="9.140625" style="34"/>
    <col min="3584" max="3584" width="7.28515625" style="34" customWidth="1"/>
    <col min="3585" max="3585" width="65.28515625" style="34" customWidth="1"/>
    <col min="3586" max="3586" width="19.140625" style="34" customWidth="1"/>
    <col min="3587" max="3587" width="19" style="34" customWidth="1"/>
    <col min="3588" max="3588" width="17.85546875" style="34" customWidth="1"/>
    <col min="3589" max="3589" width="17.140625" style="34" customWidth="1"/>
    <col min="3590" max="3590" width="18.42578125" style="34" customWidth="1"/>
    <col min="3591" max="3591" width="18.28515625" style="34" customWidth="1"/>
    <col min="3592" max="3592" width="15.140625" style="34" customWidth="1"/>
    <col min="3593" max="3839" width="9.140625" style="34"/>
    <col min="3840" max="3840" width="7.28515625" style="34" customWidth="1"/>
    <col min="3841" max="3841" width="65.28515625" style="34" customWidth="1"/>
    <col min="3842" max="3842" width="19.140625" style="34" customWidth="1"/>
    <col min="3843" max="3843" width="19" style="34" customWidth="1"/>
    <col min="3844" max="3844" width="17.85546875" style="34" customWidth="1"/>
    <col min="3845" max="3845" width="17.140625" style="34" customWidth="1"/>
    <col min="3846" max="3846" width="18.42578125" style="34" customWidth="1"/>
    <col min="3847" max="3847" width="18.28515625" style="34" customWidth="1"/>
    <col min="3848" max="3848" width="15.140625" style="34" customWidth="1"/>
    <col min="3849" max="4095" width="9.140625" style="34"/>
    <col min="4096" max="4096" width="7.28515625" style="34" customWidth="1"/>
    <col min="4097" max="4097" width="65.28515625" style="34" customWidth="1"/>
    <col min="4098" max="4098" width="19.140625" style="34" customWidth="1"/>
    <col min="4099" max="4099" width="19" style="34" customWidth="1"/>
    <col min="4100" max="4100" width="17.85546875" style="34" customWidth="1"/>
    <col min="4101" max="4101" width="17.140625" style="34" customWidth="1"/>
    <col min="4102" max="4102" width="18.42578125" style="34" customWidth="1"/>
    <col min="4103" max="4103" width="18.28515625" style="34" customWidth="1"/>
    <col min="4104" max="4104" width="15.140625" style="34" customWidth="1"/>
    <col min="4105" max="4351" width="9.140625" style="34"/>
    <col min="4352" max="4352" width="7.28515625" style="34" customWidth="1"/>
    <col min="4353" max="4353" width="65.28515625" style="34" customWidth="1"/>
    <col min="4354" max="4354" width="19.140625" style="34" customWidth="1"/>
    <col min="4355" max="4355" width="19" style="34" customWidth="1"/>
    <col min="4356" max="4356" width="17.85546875" style="34" customWidth="1"/>
    <col min="4357" max="4357" width="17.140625" style="34" customWidth="1"/>
    <col min="4358" max="4358" width="18.42578125" style="34" customWidth="1"/>
    <col min="4359" max="4359" width="18.28515625" style="34" customWidth="1"/>
    <col min="4360" max="4360" width="15.140625" style="34" customWidth="1"/>
    <col min="4361" max="4607" width="9.140625" style="34"/>
    <col min="4608" max="4608" width="7.28515625" style="34" customWidth="1"/>
    <col min="4609" max="4609" width="65.28515625" style="34" customWidth="1"/>
    <col min="4610" max="4610" width="19.140625" style="34" customWidth="1"/>
    <col min="4611" max="4611" width="19" style="34" customWidth="1"/>
    <col min="4612" max="4612" width="17.85546875" style="34" customWidth="1"/>
    <col min="4613" max="4613" width="17.140625" style="34" customWidth="1"/>
    <col min="4614" max="4614" width="18.42578125" style="34" customWidth="1"/>
    <col min="4615" max="4615" width="18.28515625" style="34" customWidth="1"/>
    <col min="4616" max="4616" width="15.140625" style="34" customWidth="1"/>
    <col min="4617" max="4863" width="9.140625" style="34"/>
    <col min="4864" max="4864" width="7.28515625" style="34" customWidth="1"/>
    <col min="4865" max="4865" width="65.28515625" style="34" customWidth="1"/>
    <col min="4866" max="4866" width="19.140625" style="34" customWidth="1"/>
    <col min="4867" max="4867" width="19" style="34" customWidth="1"/>
    <col min="4868" max="4868" width="17.85546875" style="34" customWidth="1"/>
    <col min="4869" max="4869" width="17.140625" style="34" customWidth="1"/>
    <col min="4870" max="4870" width="18.42578125" style="34" customWidth="1"/>
    <col min="4871" max="4871" width="18.28515625" style="34" customWidth="1"/>
    <col min="4872" max="4872" width="15.140625" style="34" customWidth="1"/>
    <col min="4873" max="5119" width="9.140625" style="34"/>
    <col min="5120" max="5120" width="7.28515625" style="34" customWidth="1"/>
    <col min="5121" max="5121" width="65.28515625" style="34" customWidth="1"/>
    <col min="5122" max="5122" width="19.140625" style="34" customWidth="1"/>
    <col min="5123" max="5123" width="19" style="34" customWidth="1"/>
    <col min="5124" max="5124" width="17.85546875" style="34" customWidth="1"/>
    <col min="5125" max="5125" width="17.140625" style="34" customWidth="1"/>
    <col min="5126" max="5126" width="18.42578125" style="34" customWidth="1"/>
    <col min="5127" max="5127" width="18.28515625" style="34" customWidth="1"/>
    <col min="5128" max="5128" width="15.140625" style="34" customWidth="1"/>
    <col min="5129" max="5375" width="9.140625" style="34"/>
    <col min="5376" max="5376" width="7.28515625" style="34" customWidth="1"/>
    <col min="5377" max="5377" width="65.28515625" style="34" customWidth="1"/>
    <col min="5378" max="5378" width="19.140625" style="34" customWidth="1"/>
    <col min="5379" max="5379" width="19" style="34" customWidth="1"/>
    <col min="5380" max="5380" width="17.85546875" style="34" customWidth="1"/>
    <col min="5381" max="5381" width="17.140625" style="34" customWidth="1"/>
    <col min="5382" max="5382" width="18.42578125" style="34" customWidth="1"/>
    <col min="5383" max="5383" width="18.28515625" style="34" customWidth="1"/>
    <col min="5384" max="5384" width="15.140625" style="34" customWidth="1"/>
    <col min="5385" max="5631" width="9.140625" style="34"/>
    <col min="5632" max="5632" width="7.28515625" style="34" customWidth="1"/>
    <col min="5633" max="5633" width="65.28515625" style="34" customWidth="1"/>
    <col min="5634" max="5634" width="19.140625" style="34" customWidth="1"/>
    <col min="5635" max="5635" width="19" style="34" customWidth="1"/>
    <col min="5636" max="5636" width="17.85546875" style="34" customWidth="1"/>
    <col min="5637" max="5637" width="17.140625" style="34" customWidth="1"/>
    <col min="5638" max="5638" width="18.42578125" style="34" customWidth="1"/>
    <col min="5639" max="5639" width="18.28515625" style="34" customWidth="1"/>
    <col min="5640" max="5640" width="15.140625" style="34" customWidth="1"/>
    <col min="5641" max="5887" width="9.140625" style="34"/>
    <col min="5888" max="5888" width="7.28515625" style="34" customWidth="1"/>
    <col min="5889" max="5889" width="65.28515625" style="34" customWidth="1"/>
    <col min="5890" max="5890" width="19.140625" style="34" customWidth="1"/>
    <col min="5891" max="5891" width="19" style="34" customWidth="1"/>
    <col min="5892" max="5892" width="17.85546875" style="34" customWidth="1"/>
    <col min="5893" max="5893" width="17.140625" style="34" customWidth="1"/>
    <col min="5894" max="5894" width="18.42578125" style="34" customWidth="1"/>
    <col min="5895" max="5895" width="18.28515625" style="34" customWidth="1"/>
    <col min="5896" max="5896" width="15.140625" style="34" customWidth="1"/>
    <col min="5897" max="6143" width="9.140625" style="34"/>
    <col min="6144" max="6144" width="7.28515625" style="34" customWidth="1"/>
    <col min="6145" max="6145" width="65.28515625" style="34" customWidth="1"/>
    <col min="6146" max="6146" width="19.140625" style="34" customWidth="1"/>
    <col min="6147" max="6147" width="19" style="34" customWidth="1"/>
    <col min="6148" max="6148" width="17.85546875" style="34" customWidth="1"/>
    <col min="6149" max="6149" width="17.140625" style="34" customWidth="1"/>
    <col min="6150" max="6150" width="18.42578125" style="34" customWidth="1"/>
    <col min="6151" max="6151" width="18.28515625" style="34" customWidth="1"/>
    <col min="6152" max="6152" width="15.140625" style="34" customWidth="1"/>
    <col min="6153" max="6399" width="9.140625" style="34"/>
    <col min="6400" max="6400" width="7.28515625" style="34" customWidth="1"/>
    <col min="6401" max="6401" width="65.28515625" style="34" customWidth="1"/>
    <col min="6402" max="6402" width="19.140625" style="34" customWidth="1"/>
    <col min="6403" max="6403" width="19" style="34" customWidth="1"/>
    <col min="6404" max="6404" width="17.85546875" style="34" customWidth="1"/>
    <col min="6405" max="6405" width="17.140625" style="34" customWidth="1"/>
    <col min="6406" max="6406" width="18.42578125" style="34" customWidth="1"/>
    <col min="6407" max="6407" width="18.28515625" style="34" customWidth="1"/>
    <col min="6408" max="6408" width="15.140625" style="34" customWidth="1"/>
    <col min="6409" max="6655" width="9.140625" style="34"/>
    <col min="6656" max="6656" width="7.28515625" style="34" customWidth="1"/>
    <col min="6657" max="6657" width="65.28515625" style="34" customWidth="1"/>
    <col min="6658" max="6658" width="19.140625" style="34" customWidth="1"/>
    <col min="6659" max="6659" width="19" style="34" customWidth="1"/>
    <col min="6660" max="6660" width="17.85546875" style="34" customWidth="1"/>
    <col min="6661" max="6661" width="17.140625" style="34" customWidth="1"/>
    <col min="6662" max="6662" width="18.42578125" style="34" customWidth="1"/>
    <col min="6663" max="6663" width="18.28515625" style="34" customWidth="1"/>
    <col min="6664" max="6664" width="15.140625" style="34" customWidth="1"/>
    <col min="6665" max="6911" width="9.140625" style="34"/>
    <col min="6912" max="6912" width="7.28515625" style="34" customWidth="1"/>
    <col min="6913" max="6913" width="65.28515625" style="34" customWidth="1"/>
    <col min="6914" max="6914" width="19.140625" style="34" customWidth="1"/>
    <col min="6915" max="6915" width="19" style="34" customWidth="1"/>
    <col min="6916" max="6916" width="17.85546875" style="34" customWidth="1"/>
    <col min="6917" max="6917" width="17.140625" style="34" customWidth="1"/>
    <col min="6918" max="6918" width="18.42578125" style="34" customWidth="1"/>
    <col min="6919" max="6919" width="18.28515625" style="34" customWidth="1"/>
    <col min="6920" max="6920" width="15.140625" style="34" customWidth="1"/>
    <col min="6921" max="7167" width="9.140625" style="34"/>
    <col min="7168" max="7168" width="7.28515625" style="34" customWidth="1"/>
    <col min="7169" max="7169" width="65.28515625" style="34" customWidth="1"/>
    <col min="7170" max="7170" width="19.140625" style="34" customWidth="1"/>
    <col min="7171" max="7171" width="19" style="34" customWidth="1"/>
    <col min="7172" max="7172" width="17.85546875" style="34" customWidth="1"/>
    <col min="7173" max="7173" width="17.140625" style="34" customWidth="1"/>
    <col min="7174" max="7174" width="18.42578125" style="34" customWidth="1"/>
    <col min="7175" max="7175" width="18.28515625" style="34" customWidth="1"/>
    <col min="7176" max="7176" width="15.140625" style="34" customWidth="1"/>
    <col min="7177" max="7423" width="9.140625" style="34"/>
    <col min="7424" max="7424" width="7.28515625" style="34" customWidth="1"/>
    <col min="7425" max="7425" width="65.28515625" style="34" customWidth="1"/>
    <col min="7426" max="7426" width="19.140625" style="34" customWidth="1"/>
    <col min="7427" max="7427" width="19" style="34" customWidth="1"/>
    <col min="7428" max="7428" width="17.85546875" style="34" customWidth="1"/>
    <col min="7429" max="7429" width="17.140625" style="34" customWidth="1"/>
    <col min="7430" max="7430" width="18.42578125" style="34" customWidth="1"/>
    <col min="7431" max="7431" width="18.28515625" style="34" customWidth="1"/>
    <col min="7432" max="7432" width="15.140625" style="34" customWidth="1"/>
    <col min="7433" max="7679" width="9.140625" style="34"/>
    <col min="7680" max="7680" width="7.28515625" style="34" customWidth="1"/>
    <col min="7681" max="7681" width="65.28515625" style="34" customWidth="1"/>
    <col min="7682" max="7682" width="19.140625" style="34" customWidth="1"/>
    <col min="7683" max="7683" width="19" style="34" customWidth="1"/>
    <col min="7684" max="7684" width="17.85546875" style="34" customWidth="1"/>
    <col min="7685" max="7685" width="17.140625" style="34" customWidth="1"/>
    <col min="7686" max="7686" width="18.42578125" style="34" customWidth="1"/>
    <col min="7687" max="7687" width="18.28515625" style="34" customWidth="1"/>
    <col min="7688" max="7688" width="15.140625" style="34" customWidth="1"/>
    <col min="7689" max="7935" width="9.140625" style="34"/>
    <col min="7936" max="7936" width="7.28515625" style="34" customWidth="1"/>
    <col min="7937" max="7937" width="65.28515625" style="34" customWidth="1"/>
    <col min="7938" max="7938" width="19.140625" style="34" customWidth="1"/>
    <col min="7939" max="7939" width="19" style="34" customWidth="1"/>
    <col min="7940" max="7940" width="17.85546875" style="34" customWidth="1"/>
    <col min="7941" max="7941" width="17.140625" style="34" customWidth="1"/>
    <col min="7942" max="7942" width="18.42578125" style="34" customWidth="1"/>
    <col min="7943" max="7943" width="18.28515625" style="34" customWidth="1"/>
    <col min="7944" max="7944" width="15.140625" style="34" customWidth="1"/>
    <col min="7945" max="8191" width="9.140625" style="34"/>
    <col min="8192" max="8192" width="7.28515625" style="34" customWidth="1"/>
    <col min="8193" max="8193" width="65.28515625" style="34" customWidth="1"/>
    <col min="8194" max="8194" width="19.140625" style="34" customWidth="1"/>
    <col min="8195" max="8195" width="19" style="34" customWidth="1"/>
    <col min="8196" max="8196" width="17.85546875" style="34" customWidth="1"/>
    <col min="8197" max="8197" width="17.140625" style="34" customWidth="1"/>
    <col min="8198" max="8198" width="18.42578125" style="34" customWidth="1"/>
    <col min="8199" max="8199" width="18.28515625" style="34" customWidth="1"/>
    <col min="8200" max="8200" width="15.140625" style="34" customWidth="1"/>
    <col min="8201" max="8447" width="9.140625" style="34"/>
    <col min="8448" max="8448" width="7.28515625" style="34" customWidth="1"/>
    <col min="8449" max="8449" width="65.28515625" style="34" customWidth="1"/>
    <col min="8450" max="8450" width="19.140625" style="34" customWidth="1"/>
    <col min="8451" max="8451" width="19" style="34" customWidth="1"/>
    <col min="8452" max="8452" width="17.85546875" style="34" customWidth="1"/>
    <col min="8453" max="8453" width="17.140625" style="34" customWidth="1"/>
    <col min="8454" max="8454" width="18.42578125" style="34" customWidth="1"/>
    <col min="8455" max="8455" width="18.28515625" style="34" customWidth="1"/>
    <col min="8456" max="8456" width="15.140625" style="34" customWidth="1"/>
    <col min="8457" max="8703" width="9.140625" style="34"/>
    <col min="8704" max="8704" width="7.28515625" style="34" customWidth="1"/>
    <col min="8705" max="8705" width="65.28515625" style="34" customWidth="1"/>
    <col min="8706" max="8706" width="19.140625" style="34" customWidth="1"/>
    <col min="8707" max="8707" width="19" style="34" customWidth="1"/>
    <col min="8708" max="8708" width="17.85546875" style="34" customWidth="1"/>
    <col min="8709" max="8709" width="17.140625" style="34" customWidth="1"/>
    <col min="8710" max="8710" width="18.42578125" style="34" customWidth="1"/>
    <col min="8711" max="8711" width="18.28515625" style="34" customWidth="1"/>
    <col min="8712" max="8712" width="15.140625" style="34" customWidth="1"/>
    <col min="8713" max="8959" width="9.140625" style="34"/>
    <col min="8960" max="8960" width="7.28515625" style="34" customWidth="1"/>
    <col min="8961" max="8961" width="65.28515625" style="34" customWidth="1"/>
    <col min="8962" max="8962" width="19.140625" style="34" customWidth="1"/>
    <col min="8963" max="8963" width="19" style="34" customWidth="1"/>
    <col min="8964" max="8964" width="17.85546875" style="34" customWidth="1"/>
    <col min="8965" max="8965" width="17.140625" style="34" customWidth="1"/>
    <col min="8966" max="8966" width="18.42578125" style="34" customWidth="1"/>
    <col min="8967" max="8967" width="18.28515625" style="34" customWidth="1"/>
    <col min="8968" max="8968" width="15.140625" style="34" customWidth="1"/>
    <col min="8969" max="9215" width="9.140625" style="34"/>
    <col min="9216" max="9216" width="7.28515625" style="34" customWidth="1"/>
    <col min="9217" max="9217" width="65.28515625" style="34" customWidth="1"/>
    <col min="9218" max="9218" width="19.140625" style="34" customWidth="1"/>
    <col min="9219" max="9219" width="19" style="34" customWidth="1"/>
    <col min="9220" max="9220" width="17.85546875" style="34" customWidth="1"/>
    <col min="9221" max="9221" width="17.140625" style="34" customWidth="1"/>
    <col min="9222" max="9222" width="18.42578125" style="34" customWidth="1"/>
    <col min="9223" max="9223" width="18.28515625" style="34" customWidth="1"/>
    <col min="9224" max="9224" width="15.140625" style="34" customWidth="1"/>
    <col min="9225" max="9471" width="9.140625" style="34"/>
    <col min="9472" max="9472" width="7.28515625" style="34" customWidth="1"/>
    <col min="9473" max="9473" width="65.28515625" style="34" customWidth="1"/>
    <col min="9474" max="9474" width="19.140625" style="34" customWidth="1"/>
    <col min="9475" max="9475" width="19" style="34" customWidth="1"/>
    <col min="9476" max="9476" width="17.85546875" style="34" customWidth="1"/>
    <col min="9477" max="9477" width="17.140625" style="34" customWidth="1"/>
    <col min="9478" max="9478" width="18.42578125" style="34" customWidth="1"/>
    <col min="9479" max="9479" width="18.28515625" style="34" customWidth="1"/>
    <col min="9480" max="9480" width="15.140625" style="34" customWidth="1"/>
    <col min="9481" max="9727" width="9.140625" style="34"/>
    <col min="9728" max="9728" width="7.28515625" style="34" customWidth="1"/>
    <col min="9729" max="9729" width="65.28515625" style="34" customWidth="1"/>
    <col min="9730" max="9730" width="19.140625" style="34" customWidth="1"/>
    <col min="9731" max="9731" width="19" style="34" customWidth="1"/>
    <col min="9732" max="9732" width="17.85546875" style="34" customWidth="1"/>
    <col min="9733" max="9733" width="17.140625" style="34" customWidth="1"/>
    <col min="9734" max="9734" width="18.42578125" style="34" customWidth="1"/>
    <col min="9735" max="9735" width="18.28515625" style="34" customWidth="1"/>
    <col min="9736" max="9736" width="15.140625" style="34" customWidth="1"/>
    <col min="9737" max="9983" width="9.140625" style="34"/>
    <col min="9984" max="9984" width="7.28515625" style="34" customWidth="1"/>
    <col min="9985" max="9985" width="65.28515625" style="34" customWidth="1"/>
    <col min="9986" max="9986" width="19.140625" style="34" customWidth="1"/>
    <col min="9987" max="9987" width="19" style="34" customWidth="1"/>
    <col min="9988" max="9988" width="17.85546875" style="34" customWidth="1"/>
    <col min="9989" max="9989" width="17.140625" style="34" customWidth="1"/>
    <col min="9990" max="9990" width="18.42578125" style="34" customWidth="1"/>
    <col min="9991" max="9991" width="18.28515625" style="34" customWidth="1"/>
    <col min="9992" max="9992" width="15.140625" style="34" customWidth="1"/>
    <col min="9993" max="10239" width="9.140625" style="34"/>
    <col min="10240" max="10240" width="7.28515625" style="34" customWidth="1"/>
    <col min="10241" max="10241" width="65.28515625" style="34" customWidth="1"/>
    <col min="10242" max="10242" width="19.140625" style="34" customWidth="1"/>
    <col min="10243" max="10243" width="19" style="34" customWidth="1"/>
    <col min="10244" max="10244" width="17.85546875" style="34" customWidth="1"/>
    <col min="10245" max="10245" width="17.140625" style="34" customWidth="1"/>
    <col min="10246" max="10246" width="18.42578125" style="34" customWidth="1"/>
    <col min="10247" max="10247" width="18.28515625" style="34" customWidth="1"/>
    <col min="10248" max="10248" width="15.140625" style="34" customWidth="1"/>
    <col min="10249" max="10495" width="9.140625" style="34"/>
    <col min="10496" max="10496" width="7.28515625" style="34" customWidth="1"/>
    <col min="10497" max="10497" width="65.28515625" style="34" customWidth="1"/>
    <col min="10498" max="10498" width="19.140625" style="34" customWidth="1"/>
    <col min="10499" max="10499" width="19" style="34" customWidth="1"/>
    <col min="10500" max="10500" width="17.85546875" style="34" customWidth="1"/>
    <col min="10501" max="10501" width="17.140625" style="34" customWidth="1"/>
    <col min="10502" max="10502" width="18.42578125" style="34" customWidth="1"/>
    <col min="10503" max="10503" width="18.28515625" style="34" customWidth="1"/>
    <col min="10504" max="10504" width="15.140625" style="34" customWidth="1"/>
    <col min="10505" max="10751" width="9.140625" style="34"/>
    <col min="10752" max="10752" width="7.28515625" style="34" customWidth="1"/>
    <col min="10753" max="10753" width="65.28515625" style="34" customWidth="1"/>
    <col min="10754" max="10754" width="19.140625" style="34" customWidth="1"/>
    <col min="10755" max="10755" width="19" style="34" customWidth="1"/>
    <col min="10756" max="10756" width="17.85546875" style="34" customWidth="1"/>
    <col min="10757" max="10757" width="17.140625" style="34" customWidth="1"/>
    <col min="10758" max="10758" width="18.42578125" style="34" customWidth="1"/>
    <col min="10759" max="10759" width="18.28515625" style="34" customWidth="1"/>
    <col min="10760" max="10760" width="15.140625" style="34" customWidth="1"/>
    <col min="10761" max="11007" width="9.140625" style="34"/>
    <col min="11008" max="11008" width="7.28515625" style="34" customWidth="1"/>
    <col min="11009" max="11009" width="65.28515625" style="34" customWidth="1"/>
    <col min="11010" max="11010" width="19.140625" style="34" customWidth="1"/>
    <col min="11011" max="11011" width="19" style="34" customWidth="1"/>
    <col min="11012" max="11012" width="17.85546875" style="34" customWidth="1"/>
    <col min="11013" max="11013" width="17.140625" style="34" customWidth="1"/>
    <col min="11014" max="11014" width="18.42578125" style="34" customWidth="1"/>
    <col min="11015" max="11015" width="18.28515625" style="34" customWidth="1"/>
    <col min="11016" max="11016" width="15.140625" style="34" customWidth="1"/>
    <col min="11017" max="11263" width="9.140625" style="34"/>
    <col min="11264" max="11264" width="7.28515625" style="34" customWidth="1"/>
    <col min="11265" max="11265" width="65.28515625" style="34" customWidth="1"/>
    <col min="11266" max="11266" width="19.140625" style="34" customWidth="1"/>
    <col min="11267" max="11267" width="19" style="34" customWidth="1"/>
    <col min="11268" max="11268" width="17.85546875" style="34" customWidth="1"/>
    <col min="11269" max="11269" width="17.140625" style="34" customWidth="1"/>
    <col min="11270" max="11270" width="18.42578125" style="34" customWidth="1"/>
    <col min="11271" max="11271" width="18.28515625" style="34" customWidth="1"/>
    <col min="11272" max="11272" width="15.140625" style="34" customWidth="1"/>
    <col min="11273" max="11519" width="9.140625" style="34"/>
    <col min="11520" max="11520" width="7.28515625" style="34" customWidth="1"/>
    <col min="11521" max="11521" width="65.28515625" style="34" customWidth="1"/>
    <col min="11522" max="11522" width="19.140625" style="34" customWidth="1"/>
    <col min="11523" max="11523" width="19" style="34" customWidth="1"/>
    <col min="11524" max="11524" width="17.85546875" style="34" customWidth="1"/>
    <col min="11525" max="11525" width="17.140625" style="34" customWidth="1"/>
    <col min="11526" max="11526" width="18.42578125" style="34" customWidth="1"/>
    <col min="11527" max="11527" width="18.28515625" style="34" customWidth="1"/>
    <col min="11528" max="11528" width="15.140625" style="34" customWidth="1"/>
    <col min="11529" max="11775" width="9.140625" style="34"/>
    <col min="11776" max="11776" width="7.28515625" style="34" customWidth="1"/>
    <col min="11777" max="11777" width="65.28515625" style="34" customWidth="1"/>
    <col min="11778" max="11778" width="19.140625" style="34" customWidth="1"/>
    <col min="11779" max="11779" width="19" style="34" customWidth="1"/>
    <col min="11780" max="11780" width="17.85546875" style="34" customWidth="1"/>
    <col min="11781" max="11781" width="17.140625" style="34" customWidth="1"/>
    <col min="11782" max="11782" width="18.42578125" style="34" customWidth="1"/>
    <col min="11783" max="11783" width="18.28515625" style="34" customWidth="1"/>
    <col min="11784" max="11784" width="15.140625" style="34" customWidth="1"/>
    <col min="11785" max="12031" width="9.140625" style="34"/>
    <col min="12032" max="12032" width="7.28515625" style="34" customWidth="1"/>
    <col min="12033" max="12033" width="65.28515625" style="34" customWidth="1"/>
    <col min="12034" max="12034" width="19.140625" style="34" customWidth="1"/>
    <col min="12035" max="12035" width="19" style="34" customWidth="1"/>
    <col min="12036" max="12036" width="17.85546875" style="34" customWidth="1"/>
    <col min="12037" max="12037" width="17.140625" style="34" customWidth="1"/>
    <col min="12038" max="12038" width="18.42578125" style="34" customWidth="1"/>
    <col min="12039" max="12039" width="18.28515625" style="34" customWidth="1"/>
    <col min="12040" max="12040" width="15.140625" style="34" customWidth="1"/>
    <col min="12041" max="12287" width="9.140625" style="34"/>
    <col min="12288" max="12288" width="7.28515625" style="34" customWidth="1"/>
    <col min="12289" max="12289" width="65.28515625" style="34" customWidth="1"/>
    <col min="12290" max="12290" width="19.140625" style="34" customWidth="1"/>
    <col min="12291" max="12291" width="19" style="34" customWidth="1"/>
    <col min="12292" max="12292" width="17.85546875" style="34" customWidth="1"/>
    <col min="12293" max="12293" width="17.140625" style="34" customWidth="1"/>
    <col min="12294" max="12294" width="18.42578125" style="34" customWidth="1"/>
    <col min="12295" max="12295" width="18.28515625" style="34" customWidth="1"/>
    <col min="12296" max="12296" width="15.140625" style="34" customWidth="1"/>
    <col min="12297" max="12543" width="9.140625" style="34"/>
    <col min="12544" max="12544" width="7.28515625" style="34" customWidth="1"/>
    <col min="12545" max="12545" width="65.28515625" style="34" customWidth="1"/>
    <col min="12546" max="12546" width="19.140625" style="34" customWidth="1"/>
    <col min="12547" max="12547" width="19" style="34" customWidth="1"/>
    <col min="12548" max="12548" width="17.85546875" style="34" customWidth="1"/>
    <col min="12549" max="12549" width="17.140625" style="34" customWidth="1"/>
    <col min="12550" max="12550" width="18.42578125" style="34" customWidth="1"/>
    <col min="12551" max="12551" width="18.28515625" style="34" customWidth="1"/>
    <col min="12552" max="12552" width="15.140625" style="34" customWidth="1"/>
    <col min="12553" max="12799" width="9.140625" style="34"/>
    <col min="12800" max="12800" width="7.28515625" style="34" customWidth="1"/>
    <col min="12801" max="12801" width="65.28515625" style="34" customWidth="1"/>
    <col min="12802" max="12802" width="19.140625" style="34" customWidth="1"/>
    <col min="12803" max="12803" width="19" style="34" customWidth="1"/>
    <col min="12804" max="12804" width="17.85546875" style="34" customWidth="1"/>
    <col min="12805" max="12805" width="17.140625" style="34" customWidth="1"/>
    <col min="12806" max="12806" width="18.42578125" style="34" customWidth="1"/>
    <col min="12807" max="12807" width="18.28515625" style="34" customWidth="1"/>
    <col min="12808" max="12808" width="15.140625" style="34" customWidth="1"/>
    <col min="12809" max="13055" width="9.140625" style="34"/>
    <col min="13056" max="13056" width="7.28515625" style="34" customWidth="1"/>
    <col min="13057" max="13057" width="65.28515625" style="34" customWidth="1"/>
    <col min="13058" max="13058" width="19.140625" style="34" customWidth="1"/>
    <col min="13059" max="13059" width="19" style="34" customWidth="1"/>
    <col min="13060" max="13060" width="17.85546875" style="34" customWidth="1"/>
    <col min="13061" max="13061" width="17.140625" style="34" customWidth="1"/>
    <col min="13062" max="13062" width="18.42578125" style="34" customWidth="1"/>
    <col min="13063" max="13063" width="18.28515625" style="34" customWidth="1"/>
    <col min="13064" max="13064" width="15.140625" style="34" customWidth="1"/>
    <col min="13065" max="13311" width="9.140625" style="34"/>
    <col min="13312" max="13312" width="7.28515625" style="34" customWidth="1"/>
    <col min="13313" max="13313" width="65.28515625" style="34" customWidth="1"/>
    <col min="13314" max="13314" width="19.140625" style="34" customWidth="1"/>
    <col min="13315" max="13315" width="19" style="34" customWidth="1"/>
    <col min="13316" max="13316" width="17.85546875" style="34" customWidth="1"/>
    <col min="13317" max="13317" width="17.140625" style="34" customWidth="1"/>
    <col min="13318" max="13318" width="18.42578125" style="34" customWidth="1"/>
    <col min="13319" max="13319" width="18.28515625" style="34" customWidth="1"/>
    <col min="13320" max="13320" width="15.140625" style="34" customWidth="1"/>
    <col min="13321" max="13567" width="9.140625" style="34"/>
    <col min="13568" max="13568" width="7.28515625" style="34" customWidth="1"/>
    <col min="13569" max="13569" width="65.28515625" style="34" customWidth="1"/>
    <col min="13570" max="13570" width="19.140625" style="34" customWidth="1"/>
    <col min="13571" max="13571" width="19" style="34" customWidth="1"/>
    <col min="13572" max="13572" width="17.85546875" style="34" customWidth="1"/>
    <col min="13573" max="13573" width="17.140625" style="34" customWidth="1"/>
    <col min="13574" max="13574" width="18.42578125" style="34" customWidth="1"/>
    <col min="13575" max="13575" width="18.28515625" style="34" customWidth="1"/>
    <col min="13576" max="13576" width="15.140625" style="34" customWidth="1"/>
    <col min="13577" max="13823" width="9.140625" style="34"/>
    <col min="13824" max="13824" width="7.28515625" style="34" customWidth="1"/>
    <col min="13825" max="13825" width="65.28515625" style="34" customWidth="1"/>
    <col min="13826" max="13826" width="19.140625" style="34" customWidth="1"/>
    <col min="13827" max="13827" width="19" style="34" customWidth="1"/>
    <col min="13828" max="13828" width="17.85546875" style="34" customWidth="1"/>
    <col min="13829" max="13829" width="17.140625" style="34" customWidth="1"/>
    <col min="13830" max="13830" width="18.42578125" style="34" customWidth="1"/>
    <col min="13831" max="13831" width="18.28515625" style="34" customWidth="1"/>
    <col min="13832" max="13832" width="15.140625" style="34" customWidth="1"/>
    <col min="13833" max="14079" width="9.140625" style="34"/>
    <col min="14080" max="14080" width="7.28515625" style="34" customWidth="1"/>
    <col min="14081" max="14081" width="65.28515625" style="34" customWidth="1"/>
    <col min="14082" max="14082" width="19.140625" style="34" customWidth="1"/>
    <col min="14083" max="14083" width="19" style="34" customWidth="1"/>
    <col min="14084" max="14084" width="17.85546875" style="34" customWidth="1"/>
    <col min="14085" max="14085" width="17.140625" style="34" customWidth="1"/>
    <col min="14086" max="14086" width="18.42578125" style="34" customWidth="1"/>
    <col min="14087" max="14087" width="18.28515625" style="34" customWidth="1"/>
    <col min="14088" max="14088" width="15.140625" style="34" customWidth="1"/>
    <col min="14089" max="14335" width="9.140625" style="34"/>
    <col min="14336" max="14336" width="7.28515625" style="34" customWidth="1"/>
    <col min="14337" max="14337" width="65.28515625" style="34" customWidth="1"/>
    <col min="14338" max="14338" width="19.140625" style="34" customWidth="1"/>
    <col min="14339" max="14339" width="19" style="34" customWidth="1"/>
    <col min="14340" max="14340" width="17.85546875" style="34" customWidth="1"/>
    <col min="14341" max="14341" width="17.140625" style="34" customWidth="1"/>
    <col min="14342" max="14342" width="18.42578125" style="34" customWidth="1"/>
    <col min="14343" max="14343" width="18.28515625" style="34" customWidth="1"/>
    <col min="14344" max="14344" width="15.140625" style="34" customWidth="1"/>
    <col min="14345" max="14591" width="9.140625" style="34"/>
    <col min="14592" max="14592" width="7.28515625" style="34" customWidth="1"/>
    <col min="14593" max="14593" width="65.28515625" style="34" customWidth="1"/>
    <col min="14594" max="14594" width="19.140625" style="34" customWidth="1"/>
    <col min="14595" max="14595" width="19" style="34" customWidth="1"/>
    <col min="14596" max="14596" width="17.85546875" style="34" customWidth="1"/>
    <col min="14597" max="14597" width="17.140625" style="34" customWidth="1"/>
    <col min="14598" max="14598" width="18.42578125" style="34" customWidth="1"/>
    <col min="14599" max="14599" width="18.28515625" style="34" customWidth="1"/>
    <col min="14600" max="14600" width="15.140625" style="34" customWidth="1"/>
    <col min="14601" max="14847" width="9.140625" style="34"/>
    <col min="14848" max="14848" width="7.28515625" style="34" customWidth="1"/>
    <col min="14849" max="14849" width="65.28515625" style="34" customWidth="1"/>
    <col min="14850" max="14850" width="19.140625" style="34" customWidth="1"/>
    <col min="14851" max="14851" width="19" style="34" customWidth="1"/>
    <col min="14852" max="14852" width="17.85546875" style="34" customWidth="1"/>
    <col min="14853" max="14853" width="17.140625" style="34" customWidth="1"/>
    <col min="14854" max="14854" width="18.42578125" style="34" customWidth="1"/>
    <col min="14855" max="14855" width="18.28515625" style="34" customWidth="1"/>
    <col min="14856" max="14856" width="15.140625" style="34" customWidth="1"/>
    <col min="14857" max="15103" width="9.140625" style="34"/>
    <col min="15104" max="15104" width="7.28515625" style="34" customWidth="1"/>
    <col min="15105" max="15105" width="65.28515625" style="34" customWidth="1"/>
    <col min="15106" max="15106" width="19.140625" style="34" customWidth="1"/>
    <col min="15107" max="15107" width="19" style="34" customWidth="1"/>
    <col min="15108" max="15108" width="17.85546875" style="34" customWidth="1"/>
    <col min="15109" max="15109" width="17.140625" style="34" customWidth="1"/>
    <col min="15110" max="15110" width="18.42578125" style="34" customWidth="1"/>
    <col min="15111" max="15111" width="18.28515625" style="34" customWidth="1"/>
    <col min="15112" max="15112" width="15.140625" style="34" customWidth="1"/>
    <col min="15113" max="15359" width="9.140625" style="34"/>
    <col min="15360" max="15360" width="7.28515625" style="34" customWidth="1"/>
    <col min="15361" max="15361" width="65.28515625" style="34" customWidth="1"/>
    <col min="15362" max="15362" width="19.140625" style="34" customWidth="1"/>
    <col min="15363" max="15363" width="19" style="34" customWidth="1"/>
    <col min="15364" max="15364" width="17.85546875" style="34" customWidth="1"/>
    <col min="15365" max="15365" width="17.140625" style="34" customWidth="1"/>
    <col min="15366" max="15366" width="18.42578125" style="34" customWidth="1"/>
    <col min="15367" max="15367" width="18.28515625" style="34" customWidth="1"/>
    <col min="15368" max="15368" width="15.140625" style="34" customWidth="1"/>
    <col min="15369" max="15615" width="9.140625" style="34"/>
    <col min="15616" max="15616" width="7.28515625" style="34" customWidth="1"/>
    <col min="15617" max="15617" width="65.28515625" style="34" customWidth="1"/>
    <col min="15618" max="15618" width="19.140625" style="34" customWidth="1"/>
    <col min="15619" max="15619" width="19" style="34" customWidth="1"/>
    <col min="15620" max="15620" width="17.85546875" style="34" customWidth="1"/>
    <col min="15621" max="15621" width="17.140625" style="34" customWidth="1"/>
    <col min="15622" max="15622" width="18.42578125" style="34" customWidth="1"/>
    <col min="15623" max="15623" width="18.28515625" style="34" customWidth="1"/>
    <col min="15624" max="15624" width="15.140625" style="34" customWidth="1"/>
    <col min="15625" max="15871" width="9.140625" style="34"/>
    <col min="15872" max="15872" width="7.28515625" style="34" customWidth="1"/>
    <col min="15873" max="15873" width="65.28515625" style="34" customWidth="1"/>
    <col min="15874" max="15874" width="19.140625" style="34" customWidth="1"/>
    <col min="15875" max="15875" width="19" style="34" customWidth="1"/>
    <col min="15876" max="15876" width="17.85546875" style="34" customWidth="1"/>
    <col min="15877" max="15877" width="17.140625" style="34" customWidth="1"/>
    <col min="15878" max="15878" width="18.42578125" style="34" customWidth="1"/>
    <col min="15879" max="15879" width="18.28515625" style="34" customWidth="1"/>
    <col min="15880" max="15880" width="15.140625" style="34" customWidth="1"/>
    <col min="15881" max="16127" width="9.140625" style="34"/>
    <col min="16128" max="16128" width="7.28515625" style="34" customWidth="1"/>
    <col min="16129" max="16129" width="65.28515625" style="34" customWidth="1"/>
    <col min="16130" max="16130" width="19.140625" style="34" customWidth="1"/>
    <col min="16131" max="16131" width="19" style="34" customWidth="1"/>
    <col min="16132" max="16132" width="17.85546875" style="34" customWidth="1"/>
    <col min="16133" max="16133" width="17.140625" style="34" customWidth="1"/>
    <col min="16134" max="16134" width="18.42578125" style="34" customWidth="1"/>
    <col min="16135" max="16135" width="18.28515625" style="34" customWidth="1"/>
    <col min="16136" max="16136" width="15.140625" style="34" customWidth="1"/>
    <col min="16137" max="16384" width="9.140625" style="34"/>
  </cols>
  <sheetData>
    <row r="1" spans="1:12" ht="18" customHeight="1">
      <c r="A1" s="236" t="s">
        <v>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41.25" customHeight="1">
      <c r="A2" s="235" t="s">
        <v>199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ht="153" customHeight="1">
      <c r="A3" s="35"/>
      <c r="B3" s="35" t="s">
        <v>77</v>
      </c>
      <c r="C3" s="35" t="s">
        <v>197</v>
      </c>
      <c r="D3" s="35" t="s">
        <v>198</v>
      </c>
      <c r="E3" s="35" t="s">
        <v>78</v>
      </c>
      <c r="F3" s="139" t="s">
        <v>79</v>
      </c>
      <c r="G3" s="139" t="s">
        <v>194</v>
      </c>
      <c r="H3" s="139" t="s">
        <v>81</v>
      </c>
      <c r="I3" s="35" t="s">
        <v>82</v>
      </c>
      <c r="J3" s="36" t="s">
        <v>83</v>
      </c>
      <c r="K3" s="36" t="s">
        <v>84</v>
      </c>
      <c r="L3" s="37" t="s">
        <v>85</v>
      </c>
    </row>
    <row r="4" spans="1:12" ht="20.25">
      <c r="A4" s="38" t="s">
        <v>86</v>
      </c>
      <c r="B4" s="87" t="s">
        <v>87</v>
      </c>
      <c r="C4" s="134">
        <f t="shared" ref="C4" si="0">C7+C8+C9+C10+C11+C6+C5</f>
        <v>78379.8</v>
      </c>
      <c r="D4" s="135">
        <f>SUM(D5:D11)</f>
        <v>74023.5</v>
      </c>
      <c r="E4" s="39">
        <f t="shared" ref="E4:E13" si="1">D4-C4</f>
        <v>-4356.3000000000029</v>
      </c>
      <c r="F4" s="39">
        <f>E4/C4*100</f>
        <v>-5.5579371215542812</v>
      </c>
      <c r="G4" s="135">
        <f>SUM(G5:G11)</f>
        <v>74022.5</v>
      </c>
      <c r="H4" s="41">
        <f>G4/D4*100</f>
        <v>99.998649077657774</v>
      </c>
      <c r="I4" s="42">
        <f>G4/G48*100</f>
        <v>7.7895372221966745</v>
      </c>
      <c r="J4" s="43">
        <f>G4-D4</f>
        <v>-1</v>
      </c>
      <c r="K4" s="43">
        <f>G4-C4</f>
        <v>-4357.3000000000029</v>
      </c>
      <c r="L4" s="43">
        <f>G4/C4*100-100</f>
        <v>-5.5592129604821707</v>
      </c>
    </row>
    <row r="5" spans="1:12" ht="63" customHeight="1">
      <c r="A5" s="44" t="s">
        <v>88</v>
      </c>
      <c r="B5" s="45" t="s">
        <v>20</v>
      </c>
      <c r="C5" s="136">
        <v>1576.1</v>
      </c>
      <c r="D5" s="137">
        <v>1926.5</v>
      </c>
      <c r="E5" s="46">
        <f t="shared" si="1"/>
        <v>350.40000000000009</v>
      </c>
      <c r="F5" s="46">
        <f>E5/C5*100</f>
        <v>22.232091872343133</v>
      </c>
      <c r="G5" s="137">
        <v>1926.5</v>
      </c>
      <c r="H5" s="47">
        <f t="shared" ref="H5:H48" si="2">G5/D5*100</f>
        <v>100</v>
      </c>
      <c r="I5" s="48">
        <f>G5/G48*100</f>
        <v>0.2027294870959761</v>
      </c>
      <c r="J5" s="49">
        <f t="shared" ref="J5:J47" si="3">G5-D5</f>
        <v>0</v>
      </c>
      <c r="K5" s="49">
        <f t="shared" ref="K5:K47" si="4">G5-C5</f>
        <v>350.40000000000009</v>
      </c>
      <c r="L5" s="49">
        <f t="shared" ref="L5:L47" si="5">G5/C5*100-100</f>
        <v>22.232091872343148</v>
      </c>
    </row>
    <row r="6" spans="1:12" ht="100.5" customHeight="1">
      <c r="A6" s="44" t="s">
        <v>89</v>
      </c>
      <c r="B6" s="45" t="s">
        <v>22</v>
      </c>
      <c r="C6" s="136">
        <v>2054.9</v>
      </c>
      <c r="D6" s="137">
        <v>1868.9</v>
      </c>
      <c r="E6" s="46">
        <f t="shared" si="1"/>
        <v>-186</v>
      </c>
      <c r="F6" s="46">
        <f t="shared" ref="F6:F47" si="6">E6/C6*100</f>
        <v>-9.0515353545184674</v>
      </c>
      <c r="G6" s="137">
        <v>1868.9</v>
      </c>
      <c r="H6" s="47">
        <f t="shared" si="2"/>
        <v>100</v>
      </c>
      <c r="I6" s="48">
        <f>G6/G48*100</f>
        <v>0.19666812272705414</v>
      </c>
      <c r="J6" s="49">
        <f t="shared" si="3"/>
        <v>0</v>
      </c>
      <c r="K6" s="49">
        <f t="shared" si="4"/>
        <v>-186</v>
      </c>
      <c r="L6" s="49">
        <f t="shared" si="5"/>
        <v>-9.0515353545184638</v>
      </c>
    </row>
    <row r="7" spans="1:12" ht="101.25">
      <c r="A7" s="44" t="s">
        <v>90</v>
      </c>
      <c r="B7" s="45" t="s">
        <v>24</v>
      </c>
      <c r="C7" s="136">
        <v>32603.200000000001</v>
      </c>
      <c r="D7" s="137">
        <v>34323.1</v>
      </c>
      <c r="E7" s="46">
        <f t="shared" si="1"/>
        <v>1719.8999999999978</v>
      </c>
      <c r="F7" s="46">
        <f t="shared" si="6"/>
        <v>5.2752490553074471</v>
      </c>
      <c r="G7" s="137">
        <v>34323.1</v>
      </c>
      <c r="H7" s="47">
        <f t="shared" si="2"/>
        <v>100</v>
      </c>
      <c r="I7" s="48">
        <f>G7/G48*100</f>
        <v>3.6118891557455997</v>
      </c>
      <c r="J7" s="49">
        <f t="shared" si="3"/>
        <v>0</v>
      </c>
      <c r="K7" s="49">
        <f t="shared" si="4"/>
        <v>1719.8999999999978</v>
      </c>
      <c r="L7" s="49">
        <f t="shared" si="5"/>
        <v>5.2752490553074551</v>
      </c>
    </row>
    <row r="8" spans="1:12" ht="20.25">
      <c r="A8" s="44" t="s">
        <v>91</v>
      </c>
      <c r="B8" s="45" t="s">
        <v>26</v>
      </c>
      <c r="C8" s="136">
        <v>9.6</v>
      </c>
      <c r="D8" s="137">
        <v>9.6</v>
      </c>
      <c r="E8" s="46">
        <f t="shared" si="1"/>
        <v>0</v>
      </c>
      <c r="F8" s="46">
        <f t="shared" si="6"/>
        <v>0</v>
      </c>
      <c r="G8" s="137">
        <v>9.6</v>
      </c>
      <c r="H8" s="47">
        <f t="shared" si="2"/>
        <v>100</v>
      </c>
      <c r="I8" s="48">
        <f>G8/G48*100</f>
        <v>1.0102273948203325E-3</v>
      </c>
      <c r="J8" s="49">
        <f t="shared" si="3"/>
        <v>0</v>
      </c>
      <c r="K8" s="49">
        <f t="shared" si="4"/>
        <v>0</v>
      </c>
      <c r="L8" s="49">
        <f t="shared" si="5"/>
        <v>0</v>
      </c>
    </row>
    <row r="9" spans="1:12" ht="81">
      <c r="A9" s="44" t="s">
        <v>92</v>
      </c>
      <c r="B9" s="45" t="s">
        <v>28</v>
      </c>
      <c r="C9" s="136">
        <v>8146.2</v>
      </c>
      <c r="D9" s="137">
        <v>8021.1</v>
      </c>
      <c r="E9" s="46">
        <f t="shared" si="1"/>
        <v>-125.09999999999945</v>
      </c>
      <c r="F9" s="46">
        <f t="shared" si="6"/>
        <v>-1.5356853502246379</v>
      </c>
      <c r="G9" s="137">
        <v>8021.1</v>
      </c>
      <c r="H9" s="47">
        <f t="shared" si="2"/>
        <v>100</v>
      </c>
      <c r="I9" s="48">
        <f>G9/G48*100</f>
        <v>0.84407655797847614</v>
      </c>
      <c r="J9" s="49">
        <f t="shared" si="3"/>
        <v>0</v>
      </c>
      <c r="K9" s="49">
        <f t="shared" si="4"/>
        <v>-125.09999999999945</v>
      </c>
      <c r="L9" s="49">
        <f t="shared" si="5"/>
        <v>-1.5356853502246395</v>
      </c>
    </row>
    <row r="10" spans="1:12" ht="20.25">
      <c r="A10" s="44" t="s">
        <v>93</v>
      </c>
      <c r="B10" s="45" t="s">
        <v>30</v>
      </c>
      <c r="C10" s="136">
        <v>6000</v>
      </c>
      <c r="D10" s="137">
        <v>0</v>
      </c>
      <c r="E10" s="46">
        <f t="shared" si="1"/>
        <v>-6000</v>
      </c>
      <c r="F10" s="46">
        <f t="shared" si="6"/>
        <v>-100</v>
      </c>
      <c r="G10" s="137">
        <v>0</v>
      </c>
      <c r="H10" s="47">
        <v>0</v>
      </c>
      <c r="I10" s="48">
        <f>G10/G48*100</f>
        <v>0</v>
      </c>
      <c r="J10" s="49">
        <f t="shared" si="3"/>
        <v>0</v>
      </c>
      <c r="K10" s="49">
        <f t="shared" si="4"/>
        <v>-6000</v>
      </c>
      <c r="L10" s="49">
        <f t="shared" si="5"/>
        <v>-100</v>
      </c>
    </row>
    <row r="11" spans="1:12" ht="33" customHeight="1">
      <c r="A11" s="44" t="s">
        <v>94</v>
      </c>
      <c r="B11" s="45" t="s">
        <v>32</v>
      </c>
      <c r="C11" s="136">
        <v>27989.8</v>
      </c>
      <c r="D11" s="137">
        <v>27874.3</v>
      </c>
      <c r="E11" s="46">
        <f t="shared" si="1"/>
        <v>-115.5</v>
      </c>
      <c r="F11" s="46">
        <f t="shared" si="6"/>
        <v>-0.41265032261752499</v>
      </c>
      <c r="G11" s="137">
        <v>27873.3</v>
      </c>
      <c r="H11" s="47">
        <f t="shared" si="2"/>
        <v>99.996412465963274</v>
      </c>
      <c r="I11" s="48">
        <f>G11/G48*100</f>
        <v>2.9331636712547478</v>
      </c>
      <c r="J11" s="49">
        <f t="shared" si="3"/>
        <v>-1</v>
      </c>
      <c r="K11" s="49">
        <f t="shared" si="4"/>
        <v>-116.5</v>
      </c>
      <c r="L11" s="49">
        <f t="shared" si="5"/>
        <v>-0.41622305268347759</v>
      </c>
    </row>
    <row r="12" spans="1:12" s="51" customFormat="1" ht="60.75">
      <c r="A12" s="38" t="s">
        <v>95</v>
      </c>
      <c r="B12" s="87" t="s">
        <v>96</v>
      </c>
      <c r="C12" s="134">
        <f>C13+C15+C14</f>
        <v>662.09999999999991</v>
      </c>
      <c r="D12" s="134">
        <f t="shared" ref="D12" si="7">D13+D15+D14</f>
        <v>501.6</v>
      </c>
      <c r="E12" s="39">
        <f t="shared" si="1"/>
        <v>-160.49999999999989</v>
      </c>
      <c r="F12" s="39">
        <f t="shared" si="6"/>
        <v>-24.241051200724954</v>
      </c>
      <c r="G12" s="134">
        <f t="shared" ref="G12" si="8">G13+G15+G14</f>
        <v>501.6</v>
      </c>
      <c r="H12" s="40">
        <f t="shared" si="2"/>
        <v>100</v>
      </c>
      <c r="I12" s="50">
        <f>G12/G48*100</f>
        <v>5.278438137936238E-2</v>
      </c>
      <c r="J12" s="49">
        <f t="shared" si="3"/>
        <v>0</v>
      </c>
      <c r="K12" s="49">
        <f t="shared" si="4"/>
        <v>-160.49999999999989</v>
      </c>
      <c r="L12" s="49">
        <f t="shared" si="5"/>
        <v>-24.241051200724954</v>
      </c>
    </row>
    <row r="13" spans="1:12" s="51" customFormat="1" ht="20.25">
      <c r="A13" s="125" t="s">
        <v>152</v>
      </c>
      <c r="B13" s="126" t="s">
        <v>186</v>
      </c>
      <c r="C13" s="136">
        <v>87.4</v>
      </c>
      <c r="D13" s="137">
        <v>86.2</v>
      </c>
      <c r="E13" s="46">
        <f t="shared" si="1"/>
        <v>-1.2000000000000028</v>
      </c>
      <c r="F13" s="46">
        <f>E13/C13*100</f>
        <v>-1.3729977116704837</v>
      </c>
      <c r="G13" s="137">
        <v>86.2</v>
      </c>
      <c r="H13" s="47">
        <f t="shared" ref="H13" si="9">G13/D13*100</f>
        <v>100</v>
      </c>
      <c r="I13" s="143">
        <f>G13/G48*100</f>
        <v>9.0710001493242362E-3</v>
      </c>
      <c r="J13" s="49">
        <f t="shared" ref="J13" si="10">G13-D13</f>
        <v>0</v>
      </c>
      <c r="K13" s="49">
        <f t="shared" ref="K13" si="11">G13-C13</f>
        <v>-1.2000000000000028</v>
      </c>
      <c r="L13" s="49">
        <f t="shared" ref="L13" si="12">G13/C13*100-100</f>
        <v>-1.372997711670493</v>
      </c>
    </row>
    <row r="14" spans="1:12" s="51" customFormat="1" ht="81">
      <c r="A14" s="125" t="s">
        <v>97</v>
      </c>
      <c r="B14" s="127" t="s">
        <v>187</v>
      </c>
      <c r="C14" s="136">
        <v>227.3</v>
      </c>
      <c r="D14" s="137">
        <v>67.3</v>
      </c>
      <c r="E14" s="46">
        <f t="shared" ref="E14:E46" si="13">D14-C14</f>
        <v>-160</v>
      </c>
      <c r="F14" s="46">
        <f t="shared" si="6"/>
        <v>-70.391553013638358</v>
      </c>
      <c r="G14" s="137">
        <v>67.3</v>
      </c>
      <c r="H14" s="47">
        <f t="shared" si="2"/>
        <v>100</v>
      </c>
      <c r="I14" s="48">
        <f>G14/G48*100</f>
        <v>7.0821149657717061E-3</v>
      </c>
      <c r="J14" s="49">
        <f t="shared" si="3"/>
        <v>0</v>
      </c>
      <c r="K14" s="49">
        <f t="shared" si="4"/>
        <v>-160</v>
      </c>
      <c r="L14" s="49">
        <f t="shared" si="5"/>
        <v>-70.391553013638372</v>
      </c>
    </row>
    <row r="15" spans="1:12" ht="40.5">
      <c r="A15" s="125" t="s">
        <v>195</v>
      </c>
      <c r="B15" s="128" t="s">
        <v>153</v>
      </c>
      <c r="C15" s="136">
        <v>347.4</v>
      </c>
      <c r="D15" s="137">
        <v>348.1</v>
      </c>
      <c r="E15" s="46">
        <f t="shared" si="13"/>
        <v>0.70000000000004547</v>
      </c>
      <c r="F15" s="46">
        <f t="shared" si="6"/>
        <v>0.20149683362119908</v>
      </c>
      <c r="G15" s="137">
        <v>348.1</v>
      </c>
      <c r="H15" s="47">
        <f t="shared" si="2"/>
        <v>100</v>
      </c>
      <c r="I15" s="48">
        <f>G15/G48*100</f>
        <v>3.6631266264266438E-2</v>
      </c>
      <c r="J15" s="49">
        <f t="shared" si="3"/>
        <v>0</v>
      </c>
      <c r="K15" s="49">
        <f t="shared" si="4"/>
        <v>0.70000000000004547</v>
      </c>
      <c r="L15" s="49">
        <f t="shared" si="5"/>
        <v>0.20149683362120641</v>
      </c>
    </row>
    <row r="16" spans="1:12" s="52" customFormat="1" ht="20.25">
      <c r="A16" s="38" t="s">
        <v>98</v>
      </c>
      <c r="B16" s="87" t="s">
        <v>99</v>
      </c>
      <c r="C16" s="134">
        <f t="shared" ref="C16" si="14">C18+C19+C17</f>
        <v>28503.3</v>
      </c>
      <c r="D16" s="135">
        <f>SUM(D17:D19)</f>
        <v>112111.1</v>
      </c>
      <c r="E16" s="39">
        <f>D16-C16</f>
        <v>83607.8</v>
      </c>
      <c r="F16" s="39">
        <f t="shared" si="6"/>
        <v>293.32673760582111</v>
      </c>
      <c r="G16" s="135">
        <f>SUM(G17:G19)</f>
        <v>111840.4</v>
      </c>
      <c r="H16" s="40">
        <f t="shared" si="2"/>
        <v>99.758543088061742</v>
      </c>
      <c r="I16" s="50">
        <f>G16/G48*100</f>
        <v>11.769191242464991</v>
      </c>
      <c r="J16" s="49">
        <f t="shared" si="3"/>
        <v>-270.70000000001164</v>
      </c>
      <c r="K16" s="49">
        <f t="shared" si="4"/>
        <v>83337.099999999991</v>
      </c>
      <c r="L16" s="49">
        <f t="shared" si="5"/>
        <v>292.37702301137062</v>
      </c>
    </row>
    <row r="17" spans="1:12" ht="20.25">
      <c r="A17" s="44" t="s">
        <v>100</v>
      </c>
      <c r="B17" s="45" t="s">
        <v>39</v>
      </c>
      <c r="C17" s="136">
        <v>3201.4</v>
      </c>
      <c r="D17" s="137">
        <v>3601</v>
      </c>
      <c r="E17" s="46">
        <f>D17-C17</f>
        <v>399.59999999999991</v>
      </c>
      <c r="F17" s="46">
        <f>E17/C17*100</f>
        <v>12.482039107890294</v>
      </c>
      <c r="G17" s="137">
        <v>3600.4</v>
      </c>
      <c r="H17" s="47">
        <f t="shared" si="2"/>
        <v>99.983337961677307</v>
      </c>
      <c r="I17" s="48">
        <f>G17/G48*100</f>
        <v>0.37887736586574228</v>
      </c>
      <c r="J17" s="49">
        <f t="shared" si="3"/>
        <v>-0.59999999999990905</v>
      </c>
      <c r="K17" s="49">
        <f t="shared" si="4"/>
        <v>399</v>
      </c>
      <c r="L17" s="49">
        <f t="shared" si="5"/>
        <v>12.463297307427993</v>
      </c>
    </row>
    <row r="18" spans="1:12" ht="20.25">
      <c r="A18" s="44" t="s">
        <v>101</v>
      </c>
      <c r="B18" s="45" t="s">
        <v>41</v>
      </c>
      <c r="C18" s="136">
        <v>22950.799999999999</v>
      </c>
      <c r="D18" s="137">
        <v>105975.6</v>
      </c>
      <c r="E18" s="46">
        <f>D18-C18</f>
        <v>83024.800000000003</v>
      </c>
      <c r="F18" s="46">
        <f>E18/C18*100</f>
        <v>361.7512243581923</v>
      </c>
      <c r="G18" s="137">
        <v>105705.5</v>
      </c>
      <c r="H18" s="47">
        <f t="shared" si="2"/>
        <v>99.745130011059146</v>
      </c>
      <c r="I18" s="48">
        <f>G18/G48*100</f>
        <v>11.123603321164653</v>
      </c>
      <c r="J18" s="49">
        <f t="shared" si="3"/>
        <v>-270.10000000000582</v>
      </c>
      <c r="K18" s="49">
        <f t="shared" si="4"/>
        <v>82754.7</v>
      </c>
      <c r="L18" s="49">
        <f t="shared" si="5"/>
        <v>360.57435906373632</v>
      </c>
    </row>
    <row r="19" spans="1:12" ht="40.5">
      <c r="A19" s="44" t="s">
        <v>102</v>
      </c>
      <c r="B19" s="45" t="s">
        <v>42</v>
      </c>
      <c r="C19" s="136">
        <v>2351.1</v>
      </c>
      <c r="D19" s="137">
        <v>2534.5</v>
      </c>
      <c r="E19" s="46">
        <f>D19-C19</f>
        <v>183.40000000000009</v>
      </c>
      <c r="F19" s="46">
        <f>E19/C19*100</f>
        <v>7.8006039726085703</v>
      </c>
      <c r="G19" s="137">
        <v>2534.5</v>
      </c>
      <c r="H19" s="47">
        <f>G19/D19*100</f>
        <v>100</v>
      </c>
      <c r="I19" s="48">
        <f>G19/G48*100</f>
        <v>0.26671055543459721</v>
      </c>
      <c r="J19" s="49">
        <f t="shared" si="3"/>
        <v>0</v>
      </c>
      <c r="K19" s="49">
        <f t="shared" si="4"/>
        <v>183.40000000000009</v>
      </c>
      <c r="L19" s="49">
        <f t="shared" si="5"/>
        <v>7.8006039726085703</v>
      </c>
    </row>
    <row r="20" spans="1:12" s="52" customFormat="1" ht="40.5">
      <c r="A20" s="38" t="s">
        <v>103</v>
      </c>
      <c r="B20" s="87" t="s">
        <v>104</v>
      </c>
      <c r="C20" s="134">
        <f>SUM(C21:C23)</f>
        <v>2196.6999999999998</v>
      </c>
      <c r="D20" s="135">
        <f>SUM(D21:D23)</f>
        <v>4833.5</v>
      </c>
      <c r="E20" s="39">
        <f t="shared" si="13"/>
        <v>2636.8</v>
      </c>
      <c r="F20" s="39">
        <f t="shared" si="6"/>
        <v>120.03459735057133</v>
      </c>
      <c r="G20" s="135">
        <f>SUM(G21:G23)</f>
        <v>4825.9000000000005</v>
      </c>
      <c r="H20" s="40">
        <f t="shared" si="2"/>
        <v>99.842764042619237</v>
      </c>
      <c r="I20" s="50">
        <f>G20/G48*100</f>
        <v>0.50783920673577543</v>
      </c>
      <c r="J20" s="49">
        <f t="shared" si="3"/>
        <v>-7.5999999999994543</v>
      </c>
      <c r="K20" s="49">
        <f t="shared" si="4"/>
        <v>2629.2000000000007</v>
      </c>
      <c r="L20" s="49">
        <f t="shared" si="5"/>
        <v>119.68862384485823</v>
      </c>
    </row>
    <row r="21" spans="1:12" ht="20.25">
      <c r="A21" s="44" t="s">
        <v>105</v>
      </c>
      <c r="B21" s="45" t="s">
        <v>45</v>
      </c>
      <c r="C21" s="136">
        <v>210.2</v>
      </c>
      <c r="D21" s="137">
        <v>171.3</v>
      </c>
      <c r="E21" s="46">
        <f t="shared" si="13"/>
        <v>-38.899999999999977</v>
      </c>
      <c r="F21" s="46">
        <f t="shared" si="6"/>
        <v>-18.506184586108461</v>
      </c>
      <c r="G21" s="137">
        <v>171.3</v>
      </c>
      <c r="H21" s="47">
        <f t="shared" si="2"/>
        <v>100</v>
      </c>
      <c r="I21" s="48">
        <f>G21/G48*100</f>
        <v>1.8026245076325314E-2</v>
      </c>
      <c r="J21" s="49">
        <f t="shared" si="3"/>
        <v>0</v>
      </c>
      <c r="K21" s="49">
        <f t="shared" si="4"/>
        <v>-38.899999999999977</v>
      </c>
      <c r="L21" s="49">
        <f t="shared" si="5"/>
        <v>-18.506184586108461</v>
      </c>
    </row>
    <row r="22" spans="1:12" ht="20.25">
      <c r="A22" s="44" t="s">
        <v>106</v>
      </c>
      <c r="B22" s="45" t="s">
        <v>46</v>
      </c>
      <c r="C22" s="136">
        <v>208</v>
      </c>
      <c r="D22" s="137">
        <v>2901.5</v>
      </c>
      <c r="E22" s="46">
        <f t="shared" si="13"/>
        <v>2693.5</v>
      </c>
      <c r="F22" s="46">
        <f t="shared" si="6"/>
        <v>1294.9519230769231</v>
      </c>
      <c r="G22" s="137">
        <v>2893.9</v>
      </c>
      <c r="H22" s="47">
        <f t="shared" si="2"/>
        <v>99.738066517318629</v>
      </c>
      <c r="I22" s="48">
        <f>G22/G48*100</f>
        <v>0.30453094352818338</v>
      </c>
      <c r="J22" s="49">
        <f t="shared" si="3"/>
        <v>-7.5999999999999091</v>
      </c>
      <c r="K22" s="49">
        <f t="shared" si="4"/>
        <v>2685.9</v>
      </c>
      <c r="L22" s="49">
        <f t="shared" si="5"/>
        <v>1291.2980769230769</v>
      </c>
    </row>
    <row r="23" spans="1:12" ht="20.25">
      <c r="A23" s="44" t="s">
        <v>107</v>
      </c>
      <c r="B23" s="45" t="s">
        <v>47</v>
      </c>
      <c r="C23" s="136">
        <v>1778.5</v>
      </c>
      <c r="D23" s="137">
        <v>1760.7</v>
      </c>
      <c r="E23" s="46">
        <f t="shared" si="13"/>
        <v>-17.799999999999955</v>
      </c>
      <c r="F23" s="46">
        <f t="shared" si="6"/>
        <v>-1.0008434073657551</v>
      </c>
      <c r="G23" s="137">
        <v>1760.7</v>
      </c>
      <c r="H23" s="47">
        <f t="shared" si="2"/>
        <v>100</v>
      </c>
      <c r="I23" s="48">
        <f>G23/G48*100</f>
        <v>0.18528201813126666</v>
      </c>
      <c r="J23" s="49">
        <f t="shared" si="3"/>
        <v>0</v>
      </c>
      <c r="K23" s="49">
        <f t="shared" si="4"/>
        <v>-17.799999999999955</v>
      </c>
      <c r="L23" s="49">
        <f t="shared" si="5"/>
        <v>-1.0008434073657639</v>
      </c>
    </row>
    <row r="24" spans="1:12" s="52" customFormat="1" ht="20.25">
      <c r="A24" s="38" t="s">
        <v>108</v>
      </c>
      <c r="B24" s="87" t="s">
        <v>109</v>
      </c>
      <c r="C24" s="134">
        <f t="shared" ref="C24" si="15">C25</f>
        <v>497.3</v>
      </c>
      <c r="D24" s="135">
        <f>D25</f>
        <v>420.7</v>
      </c>
      <c r="E24" s="39">
        <f t="shared" si="13"/>
        <v>-76.600000000000023</v>
      </c>
      <c r="F24" s="39">
        <f t="shared" si="6"/>
        <v>-15.403177156645892</v>
      </c>
      <c r="G24" s="135">
        <f>G25</f>
        <v>420.7</v>
      </c>
      <c r="H24" s="41">
        <f t="shared" si="2"/>
        <v>100</v>
      </c>
      <c r="I24" s="42">
        <f>G24/G48*100</f>
        <v>4.4271110937595198E-2</v>
      </c>
      <c r="J24" s="43">
        <f t="shared" si="3"/>
        <v>0</v>
      </c>
      <c r="K24" s="43">
        <f t="shared" si="4"/>
        <v>-76.600000000000023</v>
      </c>
      <c r="L24" s="43">
        <f t="shared" si="5"/>
        <v>-15.403177156645896</v>
      </c>
    </row>
    <row r="25" spans="1:12" ht="40.5">
      <c r="A25" s="44" t="s">
        <v>110</v>
      </c>
      <c r="B25" s="45" t="s">
        <v>49</v>
      </c>
      <c r="C25" s="136">
        <v>497.3</v>
      </c>
      <c r="D25" s="137">
        <v>420.7</v>
      </c>
      <c r="E25" s="46">
        <f t="shared" si="13"/>
        <v>-76.600000000000023</v>
      </c>
      <c r="F25" s="46">
        <f t="shared" si="6"/>
        <v>-15.403177156645892</v>
      </c>
      <c r="G25" s="137">
        <v>420.7</v>
      </c>
      <c r="H25" s="47">
        <f t="shared" si="2"/>
        <v>100</v>
      </c>
      <c r="I25" s="48">
        <f>G25/G48*100</f>
        <v>4.4271110937595198E-2</v>
      </c>
      <c r="J25" s="49">
        <f t="shared" si="3"/>
        <v>0</v>
      </c>
      <c r="K25" s="49">
        <f t="shared" si="4"/>
        <v>-76.600000000000023</v>
      </c>
      <c r="L25" s="49">
        <f t="shared" si="5"/>
        <v>-15.403177156645896</v>
      </c>
    </row>
    <row r="26" spans="1:12" s="52" customFormat="1" ht="20.25">
      <c r="A26" s="38" t="s">
        <v>111</v>
      </c>
      <c r="B26" s="87" t="s">
        <v>112</v>
      </c>
      <c r="C26" s="134">
        <f t="shared" ref="C26" si="16">C27+C28+C30+C31+C29</f>
        <v>599787</v>
      </c>
      <c r="D26" s="135">
        <f>SUM(D27:D31)</f>
        <v>607886.9</v>
      </c>
      <c r="E26" s="39">
        <f t="shared" si="13"/>
        <v>8099.9000000000233</v>
      </c>
      <c r="F26" s="39">
        <f t="shared" si="6"/>
        <v>1.3504627476087383</v>
      </c>
      <c r="G26" s="135">
        <f>SUM(G27:G31)</f>
        <v>607373</v>
      </c>
      <c r="H26" s="41">
        <f t="shared" si="2"/>
        <v>99.915461247807769</v>
      </c>
      <c r="I26" s="42">
        <f>G26/G48*100</f>
        <v>63.915087861896872</v>
      </c>
      <c r="J26" s="43">
        <f t="shared" si="3"/>
        <v>-513.90000000002328</v>
      </c>
      <c r="K26" s="43">
        <f t="shared" si="4"/>
        <v>7586</v>
      </c>
      <c r="L26" s="43">
        <f t="shared" si="5"/>
        <v>1.2647823310608715</v>
      </c>
    </row>
    <row r="27" spans="1:12" ht="20.25">
      <c r="A27" s="44" t="s">
        <v>113</v>
      </c>
      <c r="B27" s="45" t="s">
        <v>52</v>
      </c>
      <c r="C27" s="136">
        <v>133884.1</v>
      </c>
      <c r="D27" s="137">
        <v>144251.9</v>
      </c>
      <c r="E27" s="46">
        <f t="shared" si="13"/>
        <v>10367.799999999988</v>
      </c>
      <c r="F27" s="46">
        <f t="shared" si="6"/>
        <v>7.7438620418705346</v>
      </c>
      <c r="G27" s="137">
        <v>144251.9</v>
      </c>
      <c r="H27" s="47">
        <f t="shared" si="2"/>
        <v>100</v>
      </c>
      <c r="I27" s="48">
        <f>G27/G48*100</f>
        <v>15.179918868216994</v>
      </c>
      <c r="J27" s="49">
        <f t="shared" si="3"/>
        <v>0</v>
      </c>
      <c r="K27" s="49">
        <f t="shared" si="4"/>
        <v>10367.799999999988</v>
      </c>
      <c r="L27" s="49">
        <f t="shared" si="5"/>
        <v>7.7438620418705426</v>
      </c>
    </row>
    <row r="28" spans="1:12" ht="20.25">
      <c r="A28" s="44" t="s">
        <v>114</v>
      </c>
      <c r="B28" s="45" t="s">
        <v>53</v>
      </c>
      <c r="C28" s="136">
        <v>306155.5</v>
      </c>
      <c r="D28" s="137">
        <v>316225.59999999998</v>
      </c>
      <c r="E28" s="46">
        <f t="shared" si="13"/>
        <v>10070.099999999977</v>
      </c>
      <c r="F28" s="46">
        <f t="shared" si="6"/>
        <v>3.2892108748658693</v>
      </c>
      <c r="G28" s="137">
        <v>316196.09999999998</v>
      </c>
      <c r="H28" s="47">
        <f t="shared" si="2"/>
        <v>99.990671217004561</v>
      </c>
      <c r="I28" s="48">
        <f>G28/G48*100</f>
        <v>33.273954412015563</v>
      </c>
      <c r="J28" s="49">
        <f t="shared" si="3"/>
        <v>-29.5</v>
      </c>
      <c r="K28" s="49">
        <f t="shared" si="4"/>
        <v>10040.599999999977</v>
      </c>
      <c r="L28" s="49">
        <f t="shared" si="5"/>
        <v>3.2795752485256742</v>
      </c>
    </row>
    <row r="29" spans="1:12" ht="20.25">
      <c r="A29" s="44" t="s">
        <v>115</v>
      </c>
      <c r="B29" s="45" t="s">
        <v>116</v>
      </c>
      <c r="C29" s="136">
        <v>26940.9</v>
      </c>
      <c r="D29" s="137">
        <v>26407</v>
      </c>
      <c r="E29" s="46">
        <f t="shared" si="13"/>
        <v>-533.90000000000146</v>
      </c>
      <c r="F29" s="46">
        <f t="shared" si="6"/>
        <v>-1.9817452275165319</v>
      </c>
      <c r="G29" s="137">
        <v>26407</v>
      </c>
      <c r="H29" s="47">
        <f t="shared" si="2"/>
        <v>100</v>
      </c>
      <c r="I29" s="48">
        <f>G29/G48*100</f>
        <v>2.7788619598979714</v>
      </c>
      <c r="J29" s="49">
        <f t="shared" si="3"/>
        <v>0</v>
      </c>
      <c r="K29" s="49">
        <f t="shared" si="4"/>
        <v>-533.90000000000146</v>
      </c>
      <c r="L29" s="49">
        <f t="shared" si="5"/>
        <v>-1.9817452275165266</v>
      </c>
    </row>
    <row r="30" spans="1:12" ht="20.25">
      <c r="A30" s="44" t="s">
        <v>117</v>
      </c>
      <c r="B30" s="45" t="s">
        <v>118</v>
      </c>
      <c r="C30" s="136">
        <v>5423.2</v>
      </c>
      <c r="D30" s="137">
        <v>5558.1</v>
      </c>
      <c r="E30" s="46">
        <f t="shared" si="13"/>
        <v>134.90000000000055</v>
      </c>
      <c r="F30" s="46">
        <f t="shared" si="6"/>
        <v>2.4874612774745639</v>
      </c>
      <c r="G30" s="137">
        <v>5558.1</v>
      </c>
      <c r="H30" s="47">
        <f t="shared" si="2"/>
        <v>100</v>
      </c>
      <c r="I30" s="48">
        <f>G30/G48*100</f>
        <v>0.58489009199488451</v>
      </c>
      <c r="J30" s="49">
        <f t="shared" si="3"/>
        <v>0</v>
      </c>
      <c r="K30" s="49">
        <f t="shared" si="4"/>
        <v>134.90000000000055</v>
      </c>
      <c r="L30" s="49">
        <f t="shared" si="5"/>
        <v>2.4874612774745657</v>
      </c>
    </row>
    <row r="31" spans="1:12" ht="20.25">
      <c r="A31" s="44" t="s">
        <v>119</v>
      </c>
      <c r="B31" s="45" t="s">
        <v>56</v>
      </c>
      <c r="C31" s="136">
        <v>127383.3</v>
      </c>
      <c r="D31" s="137">
        <v>115444.3</v>
      </c>
      <c r="E31" s="46">
        <f t="shared" si="13"/>
        <v>-11939</v>
      </c>
      <c r="F31" s="46">
        <f t="shared" si="6"/>
        <v>-9.3725001628941946</v>
      </c>
      <c r="G31" s="137">
        <v>114959.9</v>
      </c>
      <c r="H31" s="47">
        <f t="shared" si="2"/>
        <v>99.580403709841008</v>
      </c>
      <c r="I31" s="48">
        <f>G31/G48*100</f>
        <v>12.097462529771454</v>
      </c>
      <c r="J31" s="49">
        <f t="shared" si="3"/>
        <v>-484.40000000000873</v>
      </c>
      <c r="K31" s="49">
        <f t="shared" si="4"/>
        <v>-12423.400000000009</v>
      </c>
      <c r="L31" s="49">
        <f t="shared" si="5"/>
        <v>-9.752769790074538</v>
      </c>
    </row>
    <row r="32" spans="1:12" s="52" customFormat="1" ht="20.25">
      <c r="A32" s="38" t="s">
        <v>120</v>
      </c>
      <c r="B32" s="87" t="s">
        <v>121</v>
      </c>
      <c r="C32" s="134">
        <f>C33+C34</f>
        <v>37724.400000000001</v>
      </c>
      <c r="D32" s="135">
        <f>SUM(D33:D34)</f>
        <v>38665.200000000004</v>
      </c>
      <c r="E32" s="39">
        <f t="shared" si="13"/>
        <v>940.80000000000291</v>
      </c>
      <c r="F32" s="39">
        <f t="shared" si="6"/>
        <v>2.4938766421732432</v>
      </c>
      <c r="G32" s="135">
        <f>SUM(G33:G34)</f>
        <v>38665.200000000004</v>
      </c>
      <c r="H32" s="40">
        <f t="shared" si="2"/>
        <v>100</v>
      </c>
      <c r="I32" s="42">
        <f>G32/G48*100</f>
        <v>4.0688171110632432</v>
      </c>
      <c r="J32" s="43">
        <f t="shared" si="3"/>
        <v>0</v>
      </c>
      <c r="K32" s="43">
        <f t="shared" si="4"/>
        <v>940.80000000000291</v>
      </c>
      <c r="L32" s="43">
        <f t="shared" si="5"/>
        <v>2.4938766421732481</v>
      </c>
    </row>
    <row r="33" spans="1:12" ht="20.25">
      <c r="A33" s="44" t="s">
        <v>122</v>
      </c>
      <c r="B33" s="45" t="s">
        <v>58</v>
      </c>
      <c r="C33" s="136">
        <v>33662.800000000003</v>
      </c>
      <c r="D33" s="137">
        <v>34350.9</v>
      </c>
      <c r="E33" s="46">
        <f t="shared" si="13"/>
        <v>688.09999999999854</v>
      </c>
      <c r="F33" s="46">
        <f t="shared" si="6"/>
        <v>2.0440961536176387</v>
      </c>
      <c r="G33" s="137">
        <v>34350.9</v>
      </c>
      <c r="H33" s="47">
        <f t="shared" si="2"/>
        <v>100</v>
      </c>
      <c r="I33" s="48">
        <f>G33/G48*100</f>
        <v>3.6148146059097672</v>
      </c>
      <c r="J33" s="49">
        <f t="shared" si="3"/>
        <v>0</v>
      </c>
      <c r="K33" s="49">
        <f t="shared" si="4"/>
        <v>688.09999999999854</v>
      </c>
      <c r="L33" s="49">
        <f t="shared" si="5"/>
        <v>2.0440961536176445</v>
      </c>
    </row>
    <row r="34" spans="1:12" ht="40.5">
      <c r="A34" s="44" t="s">
        <v>123</v>
      </c>
      <c r="B34" s="45" t="s">
        <v>59</v>
      </c>
      <c r="C34" s="136">
        <v>4061.6</v>
      </c>
      <c r="D34" s="137">
        <v>4314.3</v>
      </c>
      <c r="E34" s="46">
        <f t="shared" si="13"/>
        <v>252.70000000000027</v>
      </c>
      <c r="F34" s="46">
        <f t="shared" si="6"/>
        <v>6.221686035060082</v>
      </c>
      <c r="G34" s="137">
        <v>4314.3</v>
      </c>
      <c r="H34" s="47">
        <f t="shared" si="2"/>
        <v>100</v>
      </c>
      <c r="I34" s="48">
        <f>G34/G48*100</f>
        <v>0.45400250515347518</v>
      </c>
      <c r="J34" s="49">
        <f t="shared" si="3"/>
        <v>0</v>
      </c>
      <c r="K34" s="49">
        <f t="shared" si="4"/>
        <v>252.70000000000027</v>
      </c>
      <c r="L34" s="49">
        <f t="shared" si="5"/>
        <v>6.2216860350600882</v>
      </c>
    </row>
    <row r="35" spans="1:12" s="52" customFormat="1" ht="20.25">
      <c r="A35" s="38" t="s">
        <v>124</v>
      </c>
      <c r="B35" s="87" t="s">
        <v>125</v>
      </c>
      <c r="C35" s="134">
        <f t="shared" ref="C35" si="17">C36+C37</f>
        <v>953.5</v>
      </c>
      <c r="D35" s="135">
        <f>SUM(D36:D37)</f>
        <v>724.2</v>
      </c>
      <c r="E35" s="39">
        <f t="shared" ref="E35:H35" si="18">E36+E37</f>
        <v>-229.3</v>
      </c>
      <c r="F35" s="53">
        <f t="shared" si="6"/>
        <v>-24.048243314105928</v>
      </c>
      <c r="G35" s="135">
        <f>SUM(G36:G37)</f>
        <v>689.40000000000009</v>
      </c>
      <c r="H35" s="39">
        <f t="shared" si="18"/>
        <v>193.68879216539719</v>
      </c>
      <c r="I35" s="48">
        <f>G35/G48*100</f>
        <v>7.2546954790535148E-2</v>
      </c>
      <c r="J35" s="43">
        <f t="shared" si="3"/>
        <v>-34.799999999999955</v>
      </c>
      <c r="K35" s="43">
        <f t="shared" si="4"/>
        <v>-264.09999999999991</v>
      </c>
      <c r="L35" s="43">
        <f t="shared" si="5"/>
        <v>-27.697954902988968</v>
      </c>
    </row>
    <row r="36" spans="1:12" s="52" customFormat="1" ht="40.5">
      <c r="A36" s="44" t="s">
        <v>126</v>
      </c>
      <c r="B36" s="45" t="s">
        <v>127</v>
      </c>
      <c r="C36" s="136">
        <v>551.5</v>
      </c>
      <c r="D36" s="137">
        <v>551.4</v>
      </c>
      <c r="E36" s="46">
        <f>D36-C36</f>
        <v>-0.10000000000002274</v>
      </c>
      <c r="F36" s="46">
        <f>E36/C36*100</f>
        <v>-1.8132366273802856E-2</v>
      </c>
      <c r="G36" s="137">
        <v>516.6</v>
      </c>
      <c r="H36" s="47">
        <f t="shared" si="2"/>
        <v>93.688792165397189</v>
      </c>
      <c r="I36" s="48">
        <f>G36/G47*100</f>
        <v>1.0830029747991121</v>
      </c>
      <c r="J36" s="49">
        <f t="shared" si="3"/>
        <v>-34.799999999999955</v>
      </c>
      <c r="K36" s="49">
        <f t="shared" si="4"/>
        <v>-34.899999999999977</v>
      </c>
      <c r="L36" s="49">
        <f t="shared" si="5"/>
        <v>-6.328195829555753</v>
      </c>
    </row>
    <row r="37" spans="1:12" ht="47.25" customHeight="1">
      <c r="A37" s="44" t="s">
        <v>128</v>
      </c>
      <c r="B37" s="45" t="s">
        <v>62</v>
      </c>
      <c r="C37" s="136">
        <v>402</v>
      </c>
      <c r="D37" s="137">
        <v>172.8</v>
      </c>
      <c r="E37" s="46">
        <f t="shared" si="13"/>
        <v>-229.2</v>
      </c>
      <c r="F37" s="46">
        <f t="shared" si="6"/>
        <v>-57.014925373134332</v>
      </c>
      <c r="G37" s="137">
        <v>172.8</v>
      </c>
      <c r="H37" s="47">
        <f t="shared" si="2"/>
        <v>100</v>
      </c>
      <c r="I37" s="48">
        <f>G37/G48*100</f>
        <v>1.8184093106765987E-2</v>
      </c>
      <c r="J37" s="49">
        <f t="shared" si="3"/>
        <v>0</v>
      </c>
      <c r="K37" s="49">
        <f t="shared" si="4"/>
        <v>-229.2</v>
      </c>
      <c r="L37" s="49">
        <f t="shared" si="5"/>
        <v>-57.014925373134325</v>
      </c>
    </row>
    <row r="38" spans="1:12" s="52" customFormat="1" ht="20.25">
      <c r="A38" s="38" t="s">
        <v>129</v>
      </c>
      <c r="B38" s="87" t="s">
        <v>130</v>
      </c>
      <c r="C38" s="134">
        <f t="shared" ref="C38" si="19">C39+C40+C41+C42</f>
        <v>33802</v>
      </c>
      <c r="D38" s="135">
        <f>SUM(D39:D42)</f>
        <v>41078.099999999991</v>
      </c>
      <c r="E38" s="39">
        <f t="shared" si="13"/>
        <v>7276.0999999999913</v>
      </c>
      <c r="F38" s="39">
        <f t="shared" si="6"/>
        <v>21.525649369859746</v>
      </c>
      <c r="G38" s="135">
        <f>SUM(G39:G42)</f>
        <v>41072.299999999996</v>
      </c>
      <c r="H38" s="40">
        <f t="shared" si="2"/>
        <v>99.985880554358658</v>
      </c>
      <c r="I38" s="42">
        <f>G38/G48*100</f>
        <v>4.3221211071124106</v>
      </c>
      <c r="J38" s="43">
        <f t="shared" si="3"/>
        <v>-5.7999999999956344</v>
      </c>
      <c r="K38" s="43">
        <f t="shared" si="4"/>
        <v>7270.2999999999956</v>
      </c>
      <c r="L38" s="43">
        <f t="shared" si="5"/>
        <v>21.508490621856694</v>
      </c>
    </row>
    <row r="39" spans="1:12" ht="20.25">
      <c r="A39" s="44" t="s">
        <v>131</v>
      </c>
      <c r="B39" s="45" t="s">
        <v>64</v>
      </c>
      <c r="C39" s="136">
        <v>1680.4</v>
      </c>
      <c r="D39" s="137">
        <v>1668.1</v>
      </c>
      <c r="E39" s="46">
        <f t="shared" si="13"/>
        <v>-12.300000000000182</v>
      </c>
      <c r="F39" s="46">
        <f t="shared" si="6"/>
        <v>-0.73196857890979417</v>
      </c>
      <c r="G39" s="137">
        <v>1668.1</v>
      </c>
      <c r="H39" s="47">
        <f t="shared" si="2"/>
        <v>100</v>
      </c>
      <c r="I39" s="48">
        <f>G39/G48*100</f>
        <v>0.17553753305206218</v>
      </c>
      <c r="J39" s="49">
        <f t="shared" si="3"/>
        <v>0</v>
      </c>
      <c r="K39" s="49">
        <f t="shared" si="4"/>
        <v>-12.300000000000182</v>
      </c>
      <c r="L39" s="49">
        <f t="shared" si="5"/>
        <v>-0.73196857890978606</v>
      </c>
    </row>
    <row r="40" spans="1:12" ht="33.75" customHeight="1">
      <c r="A40" s="44" t="s">
        <v>132</v>
      </c>
      <c r="B40" s="45" t="s">
        <v>65</v>
      </c>
      <c r="C40" s="136">
        <v>26641.4</v>
      </c>
      <c r="D40" s="137">
        <v>34119.599999999999</v>
      </c>
      <c r="E40" s="46">
        <f t="shared" si="13"/>
        <v>7478.1999999999971</v>
      </c>
      <c r="F40" s="46">
        <f t="shared" si="6"/>
        <v>28.069846179254831</v>
      </c>
      <c r="G40" s="137">
        <v>34114.5</v>
      </c>
      <c r="H40" s="47">
        <f t="shared" si="2"/>
        <v>99.985052579748896</v>
      </c>
      <c r="I40" s="48">
        <f>G40/G48*100</f>
        <v>3.5899377563123163</v>
      </c>
      <c r="J40" s="49">
        <f t="shared" si="3"/>
        <v>-5.0999999999985448</v>
      </c>
      <c r="K40" s="49">
        <f t="shared" si="4"/>
        <v>7473.0999999999985</v>
      </c>
      <c r="L40" s="49">
        <f t="shared" si="5"/>
        <v>28.05070304113147</v>
      </c>
    </row>
    <row r="41" spans="1:12" ht="20.25">
      <c r="A41" s="44" t="s">
        <v>133</v>
      </c>
      <c r="B41" s="45" t="s">
        <v>66</v>
      </c>
      <c r="C41" s="136">
        <v>5178.7</v>
      </c>
      <c r="D41" s="137">
        <v>4878.7</v>
      </c>
      <c r="E41" s="46">
        <f t="shared" si="13"/>
        <v>-300</v>
      </c>
      <c r="F41" s="46">
        <f t="shared" si="6"/>
        <v>-5.7929596230714271</v>
      </c>
      <c r="G41" s="137">
        <v>4878</v>
      </c>
      <c r="H41" s="47">
        <f t="shared" si="2"/>
        <v>99.98565191546929</v>
      </c>
      <c r="I41" s="48">
        <f>G41/G48*100</f>
        <v>0.5133217949930815</v>
      </c>
      <c r="J41" s="49">
        <f t="shared" si="3"/>
        <v>-0.6999999999998181</v>
      </c>
      <c r="K41" s="49">
        <f t="shared" si="4"/>
        <v>-300.69999999999982</v>
      </c>
      <c r="L41" s="49">
        <f t="shared" si="5"/>
        <v>-5.806476528858596</v>
      </c>
    </row>
    <row r="42" spans="1:12" s="52" customFormat="1" ht="47.25" customHeight="1">
      <c r="A42" s="44" t="s">
        <v>134</v>
      </c>
      <c r="B42" s="45" t="s">
        <v>67</v>
      </c>
      <c r="C42" s="136">
        <v>301.5</v>
      </c>
      <c r="D42" s="137">
        <v>411.7</v>
      </c>
      <c r="E42" s="46">
        <f t="shared" si="13"/>
        <v>110.19999999999999</v>
      </c>
      <c r="F42" s="46">
        <f t="shared" si="6"/>
        <v>36.550580431177444</v>
      </c>
      <c r="G42" s="137">
        <v>411.7</v>
      </c>
      <c r="H42" s="47">
        <f t="shared" si="2"/>
        <v>100</v>
      </c>
      <c r="I42" s="48">
        <f>G42/G48*100</f>
        <v>4.332402275495114E-2</v>
      </c>
      <c r="J42" s="49">
        <f t="shared" si="3"/>
        <v>0</v>
      </c>
      <c r="K42" s="49">
        <f t="shared" si="4"/>
        <v>110.19999999999999</v>
      </c>
      <c r="L42" s="49">
        <f>G42/C42*100-100</f>
        <v>36.550580431177451</v>
      </c>
    </row>
    <row r="43" spans="1:12" s="52" customFormat="1" ht="22.5" customHeight="1">
      <c r="A43" s="38" t="s">
        <v>135</v>
      </c>
      <c r="B43" s="87" t="s">
        <v>136</v>
      </c>
      <c r="C43" s="134">
        <f t="shared" ref="C43" si="20">C44</f>
        <v>7446.1</v>
      </c>
      <c r="D43" s="135">
        <f>D44</f>
        <v>7952.6</v>
      </c>
      <c r="E43" s="39">
        <f t="shared" si="13"/>
        <v>506.5</v>
      </c>
      <c r="F43" s="39">
        <f t="shared" si="6"/>
        <v>6.8022186110849967</v>
      </c>
      <c r="G43" s="135">
        <f>G44</f>
        <v>7952.6</v>
      </c>
      <c r="H43" s="40">
        <f t="shared" si="2"/>
        <v>100</v>
      </c>
      <c r="I43" s="42">
        <f>G43/G48*100</f>
        <v>0.83686816458835178</v>
      </c>
      <c r="J43" s="43">
        <f t="shared" si="3"/>
        <v>0</v>
      </c>
      <c r="K43" s="43">
        <f t="shared" si="4"/>
        <v>506.5</v>
      </c>
      <c r="L43" s="43">
        <f t="shared" si="5"/>
        <v>6.8022186110849816</v>
      </c>
    </row>
    <row r="44" spans="1:12" s="52" customFormat="1" ht="27.75" customHeight="1">
      <c r="A44" s="44" t="s">
        <v>137</v>
      </c>
      <c r="B44" s="45" t="s">
        <v>69</v>
      </c>
      <c r="C44" s="136">
        <v>7446.1</v>
      </c>
      <c r="D44" s="137">
        <v>7952.6</v>
      </c>
      <c r="E44" s="46">
        <f t="shared" si="13"/>
        <v>506.5</v>
      </c>
      <c r="F44" s="46">
        <f t="shared" si="6"/>
        <v>6.8022186110849967</v>
      </c>
      <c r="G44" s="137">
        <v>7952.6</v>
      </c>
      <c r="H44" s="47">
        <f t="shared" si="2"/>
        <v>100</v>
      </c>
      <c r="I44" s="48">
        <f>G44/G48*100</f>
        <v>0.83686816458835178</v>
      </c>
      <c r="J44" s="49">
        <f t="shared" si="3"/>
        <v>0</v>
      </c>
      <c r="K44" s="49">
        <f t="shared" si="4"/>
        <v>506.5</v>
      </c>
      <c r="L44" s="49">
        <f t="shared" si="5"/>
        <v>6.8022186110849816</v>
      </c>
    </row>
    <row r="45" spans="1:12" ht="81">
      <c r="A45" s="38" t="s">
        <v>138</v>
      </c>
      <c r="B45" s="87" t="s">
        <v>139</v>
      </c>
      <c r="C45" s="132">
        <f>C46+C47</f>
        <v>39883.699999999997</v>
      </c>
      <c r="D45" s="132">
        <f>D46+D47</f>
        <v>62917.5</v>
      </c>
      <c r="E45" s="39">
        <f t="shared" si="13"/>
        <v>23033.800000000003</v>
      </c>
      <c r="F45" s="39">
        <f t="shared" si="6"/>
        <v>57.752415147040026</v>
      </c>
      <c r="G45" s="40">
        <f>SUM(G46:G47)</f>
        <v>62917.5</v>
      </c>
      <c r="H45" s="40">
        <f t="shared" si="2"/>
        <v>100</v>
      </c>
      <c r="I45" s="50">
        <f>G45/G48*100</f>
        <v>6.6209356368341963</v>
      </c>
      <c r="J45" s="43">
        <f t="shared" si="3"/>
        <v>0</v>
      </c>
      <c r="K45" s="43">
        <f t="shared" si="4"/>
        <v>23033.800000000003</v>
      </c>
      <c r="L45" s="43">
        <f t="shared" si="5"/>
        <v>57.75241514704004</v>
      </c>
    </row>
    <row r="46" spans="1:12" ht="60.75">
      <c r="A46" s="44" t="s">
        <v>140</v>
      </c>
      <c r="B46" s="45" t="s">
        <v>73</v>
      </c>
      <c r="C46" s="133">
        <v>15216.8</v>
      </c>
      <c r="D46" s="137">
        <v>15216.8</v>
      </c>
      <c r="E46" s="46">
        <f t="shared" si="13"/>
        <v>0</v>
      </c>
      <c r="F46" s="46">
        <f t="shared" si="6"/>
        <v>0</v>
      </c>
      <c r="G46" s="46">
        <v>15216.8</v>
      </c>
      <c r="H46" s="47">
        <f t="shared" si="2"/>
        <v>100</v>
      </c>
      <c r="I46" s="48">
        <f>G46/G48*100</f>
        <v>1.6012946064064622</v>
      </c>
      <c r="J46" s="49">
        <f t="shared" si="3"/>
        <v>0</v>
      </c>
      <c r="K46" s="49">
        <f t="shared" si="4"/>
        <v>0</v>
      </c>
      <c r="L46" s="49">
        <f t="shared" si="5"/>
        <v>0</v>
      </c>
    </row>
    <row r="47" spans="1:12" s="52" customFormat="1" ht="46.5" customHeight="1">
      <c r="A47" s="44" t="s">
        <v>141</v>
      </c>
      <c r="B47" s="45" t="s">
        <v>74</v>
      </c>
      <c r="C47" s="133">
        <v>24666.9</v>
      </c>
      <c r="D47" s="138">
        <v>47700.7</v>
      </c>
      <c r="E47" s="46">
        <f>D47-C47</f>
        <v>23033.799999999996</v>
      </c>
      <c r="F47" s="46">
        <f t="shared" si="6"/>
        <v>93.379386951745019</v>
      </c>
      <c r="G47" s="46">
        <v>47700.7</v>
      </c>
      <c r="H47" s="47">
        <f t="shared" si="2"/>
        <v>100</v>
      </c>
      <c r="I47" s="48">
        <f>G47/G48*100</f>
        <v>5.0196410304277332</v>
      </c>
      <c r="J47" s="49">
        <f t="shared" si="3"/>
        <v>0</v>
      </c>
      <c r="K47" s="49">
        <f t="shared" si="4"/>
        <v>23033.799999999996</v>
      </c>
      <c r="L47" s="49">
        <f t="shared" si="5"/>
        <v>93.379386951745033</v>
      </c>
    </row>
    <row r="48" spans="1:12" ht="33" customHeight="1">
      <c r="A48" s="234" t="s">
        <v>142</v>
      </c>
      <c r="B48" s="234"/>
      <c r="C48" s="39">
        <f t="shared" ref="C48:G48" si="21">C43+C38+C35+C32+C26+C24+C20+C16+C4+C12+C45</f>
        <v>829835.9</v>
      </c>
      <c r="D48" s="53">
        <f t="shared" si="21"/>
        <v>951114.89999999991</v>
      </c>
      <c r="E48" s="53">
        <f>E43+E38+E35+E32+E26+E24+E20+E16+E4+E12+E45</f>
        <v>121279.00000000003</v>
      </c>
      <c r="F48" s="53">
        <f>E48/C48*100</f>
        <v>14.614817218681431</v>
      </c>
      <c r="G48" s="53">
        <f t="shared" si="21"/>
        <v>950281.1</v>
      </c>
      <c r="H48" s="41">
        <f t="shared" si="2"/>
        <v>99.91233446137791</v>
      </c>
      <c r="I48" s="42">
        <f>G48/G48*100</f>
        <v>100</v>
      </c>
      <c r="J48" s="43">
        <f>G48-D48</f>
        <v>-833.79999999993015</v>
      </c>
      <c r="K48" s="43">
        <f>G48-C48</f>
        <v>120445.19999999995</v>
      </c>
      <c r="L48" s="43">
        <f>G48/C48*100-100</f>
        <v>14.514339521825931</v>
      </c>
    </row>
    <row r="49" spans="3:6" ht="12.75" customHeight="1">
      <c r="C49" s="129"/>
      <c r="D49" s="130"/>
      <c r="E49" s="56"/>
      <c r="F49" s="56"/>
    </row>
    <row r="50" spans="3:6" ht="25.5">
      <c r="C50" s="129"/>
      <c r="D50" s="131"/>
      <c r="E50" s="56"/>
      <c r="F50" s="56"/>
    </row>
    <row r="51" spans="3:6">
      <c r="C51" s="56"/>
      <c r="D51" s="56"/>
      <c r="E51" s="56"/>
      <c r="F51" s="56"/>
    </row>
    <row r="52" spans="3:6">
      <c r="C52" s="56"/>
      <c r="D52" s="56"/>
      <c r="E52" s="56"/>
      <c r="F52" s="56"/>
    </row>
    <row r="53" spans="3:6">
      <c r="C53" s="56"/>
      <c r="D53" s="56"/>
      <c r="E53" s="56"/>
      <c r="F53" s="56"/>
    </row>
    <row r="54" spans="3:6">
      <c r="C54" s="56"/>
      <c r="D54" s="56"/>
      <c r="E54" s="56"/>
      <c r="F54" s="56"/>
    </row>
    <row r="55" spans="3:6">
      <c r="C55" s="56"/>
      <c r="D55" s="56"/>
      <c r="E55" s="56"/>
      <c r="F55" s="56"/>
    </row>
    <row r="56" spans="3:6">
      <c r="C56" s="56"/>
      <c r="D56" s="56"/>
      <c r="E56" s="56"/>
      <c r="F56" s="56"/>
    </row>
    <row r="57" spans="3:6">
      <c r="C57" s="56"/>
      <c r="D57" s="56"/>
      <c r="E57" s="56"/>
      <c r="F57" s="56"/>
    </row>
    <row r="58" spans="3:6">
      <c r="C58" s="56"/>
      <c r="D58" s="56"/>
      <c r="E58" s="56"/>
      <c r="F58" s="56"/>
    </row>
    <row r="59" spans="3:6">
      <c r="C59" s="56"/>
      <c r="D59" s="56"/>
      <c r="E59" s="56"/>
      <c r="F59" s="56"/>
    </row>
    <row r="60" spans="3:6">
      <c r="C60" s="56"/>
      <c r="D60" s="56"/>
      <c r="E60" s="56"/>
      <c r="F60" s="56"/>
    </row>
    <row r="61" spans="3:6">
      <c r="C61" s="56"/>
      <c r="D61" s="56"/>
      <c r="E61" s="56"/>
      <c r="F61" s="56"/>
    </row>
    <row r="62" spans="3:6">
      <c r="C62" s="56"/>
      <c r="D62" s="56"/>
      <c r="E62" s="56"/>
      <c r="F62" s="56"/>
    </row>
    <row r="63" spans="3:6">
      <c r="C63" s="56"/>
      <c r="D63" s="56"/>
      <c r="E63" s="56"/>
      <c r="F63" s="56"/>
    </row>
    <row r="64" spans="3:6">
      <c r="C64" s="56"/>
      <c r="D64" s="56"/>
      <c r="E64" s="56"/>
      <c r="F64" s="56"/>
    </row>
    <row r="65" spans="3:6">
      <c r="C65" s="56"/>
      <c r="D65" s="56"/>
      <c r="E65" s="56"/>
      <c r="F65" s="56"/>
    </row>
    <row r="66" spans="3:6">
      <c r="C66" s="56"/>
      <c r="D66" s="56"/>
      <c r="E66" s="56"/>
      <c r="F66" s="56"/>
    </row>
    <row r="67" spans="3:6">
      <c r="C67" s="56"/>
      <c r="D67" s="56"/>
      <c r="E67" s="56"/>
      <c r="F67" s="56"/>
    </row>
    <row r="68" spans="3:6">
      <c r="C68" s="56"/>
      <c r="D68" s="56"/>
      <c r="E68" s="56"/>
      <c r="F68" s="56"/>
    </row>
    <row r="69" spans="3:6">
      <c r="C69" s="56"/>
      <c r="D69" s="56"/>
      <c r="E69" s="56"/>
      <c r="F69" s="56"/>
    </row>
    <row r="70" spans="3:6">
      <c r="C70" s="56"/>
      <c r="D70" s="56"/>
      <c r="E70" s="56"/>
      <c r="F70" s="56"/>
    </row>
    <row r="71" spans="3:6">
      <c r="C71" s="56"/>
      <c r="D71" s="56"/>
      <c r="E71" s="56"/>
      <c r="F71" s="56"/>
    </row>
    <row r="72" spans="3:6">
      <c r="C72" s="56"/>
      <c r="D72" s="56"/>
      <c r="E72" s="56"/>
      <c r="F72" s="56"/>
    </row>
    <row r="73" spans="3:6">
      <c r="C73" s="56"/>
      <c r="D73" s="56"/>
      <c r="E73" s="56"/>
      <c r="F73" s="56"/>
    </row>
    <row r="74" spans="3:6">
      <c r="C74" s="56"/>
      <c r="D74" s="56"/>
      <c r="E74" s="56"/>
      <c r="F74" s="56"/>
    </row>
    <row r="75" spans="3:6">
      <c r="C75" s="56"/>
      <c r="D75" s="56"/>
      <c r="E75" s="56"/>
      <c r="F75" s="56"/>
    </row>
    <row r="76" spans="3:6">
      <c r="C76" s="56"/>
      <c r="D76" s="56"/>
      <c r="E76" s="56"/>
      <c r="F76" s="56"/>
    </row>
    <row r="77" spans="3:6">
      <c r="C77" s="56"/>
      <c r="D77" s="56"/>
      <c r="E77" s="56"/>
      <c r="F77" s="56"/>
    </row>
    <row r="78" spans="3:6">
      <c r="C78" s="56"/>
      <c r="D78" s="56"/>
      <c r="E78" s="56"/>
      <c r="F78" s="56"/>
    </row>
    <row r="79" spans="3:6">
      <c r="C79" s="56"/>
      <c r="D79" s="56"/>
      <c r="E79" s="56"/>
      <c r="F79" s="56"/>
    </row>
    <row r="80" spans="3:6">
      <c r="C80" s="56"/>
      <c r="D80" s="56"/>
      <c r="E80" s="56"/>
      <c r="F80" s="56"/>
    </row>
    <row r="81" spans="3:6">
      <c r="C81" s="56"/>
      <c r="D81" s="56"/>
      <c r="E81" s="56"/>
      <c r="F81" s="56"/>
    </row>
    <row r="82" spans="3:6">
      <c r="C82" s="56"/>
      <c r="D82" s="56"/>
      <c r="E82" s="56"/>
      <c r="F82" s="56"/>
    </row>
    <row r="83" spans="3:6">
      <c r="C83" s="56"/>
      <c r="D83" s="56"/>
      <c r="E83" s="56"/>
      <c r="F83" s="56"/>
    </row>
    <row r="84" spans="3:6">
      <c r="C84" s="56"/>
      <c r="D84" s="56"/>
      <c r="E84" s="56"/>
      <c r="F84" s="56"/>
    </row>
    <row r="85" spans="3:6">
      <c r="C85" s="56"/>
      <c r="D85" s="56"/>
      <c r="E85" s="56"/>
      <c r="F85" s="56"/>
    </row>
    <row r="86" spans="3:6">
      <c r="C86" s="56"/>
      <c r="D86" s="56"/>
      <c r="E86" s="56"/>
      <c r="F86" s="56"/>
    </row>
    <row r="87" spans="3:6">
      <c r="C87" s="56"/>
      <c r="D87" s="56"/>
      <c r="E87" s="56"/>
      <c r="F87" s="56"/>
    </row>
    <row r="88" spans="3:6">
      <c r="C88" s="56"/>
      <c r="D88" s="56"/>
      <c r="E88" s="56"/>
      <c r="F88" s="56"/>
    </row>
    <row r="89" spans="3:6">
      <c r="C89" s="56"/>
      <c r="D89" s="56"/>
      <c r="E89" s="56"/>
      <c r="F89" s="56"/>
    </row>
    <row r="90" spans="3:6">
      <c r="C90" s="56"/>
      <c r="D90" s="56"/>
      <c r="E90" s="56"/>
      <c r="F90" s="56"/>
    </row>
    <row r="91" spans="3:6">
      <c r="C91" s="56"/>
      <c r="D91" s="56"/>
      <c r="E91" s="56"/>
      <c r="F91" s="56"/>
    </row>
    <row r="92" spans="3:6">
      <c r="C92" s="56"/>
      <c r="D92" s="56"/>
      <c r="E92" s="56"/>
      <c r="F92" s="56"/>
    </row>
    <row r="93" spans="3:6">
      <c r="C93" s="56"/>
      <c r="D93" s="56"/>
      <c r="E93" s="56"/>
      <c r="F93" s="56"/>
    </row>
    <row r="94" spans="3:6">
      <c r="C94" s="56"/>
      <c r="D94" s="56"/>
      <c r="E94" s="56"/>
      <c r="F94" s="56"/>
    </row>
    <row r="95" spans="3:6">
      <c r="C95" s="56"/>
      <c r="D95" s="56"/>
      <c r="E95" s="56"/>
      <c r="F95" s="56"/>
    </row>
    <row r="96" spans="3:6">
      <c r="C96" s="56"/>
      <c r="D96" s="56"/>
      <c r="E96" s="56"/>
      <c r="F96" s="56"/>
    </row>
    <row r="97" spans="3:6">
      <c r="C97" s="56"/>
      <c r="D97" s="56"/>
      <c r="E97" s="56"/>
      <c r="F97" s="56"/>
    </row>
    <row r="98" spans="3:6">
      <c r="C98" s="56"/>
      <c r="D98" s="56"/>
      <c r="E98" s="56"/>
      <c r="F98" s="56"/>
    </row>
    <row r="99" spans="3:6">
      <c r="C99" s="56"/>
      <c r="D99" s="56"/>
      <c r="E99" s="56"/>
      <c r="F99" s="56"/>
    </row>
    <row r="100" spans="3:6">
      <c r="C100" s="56"/>
      <c r="D100" s="56"/>
      <c r="E100" s="56"/>
      <c r="F100" s="56"/>
    </row>
    <row r="101" spans="3:6">
      <c r="C101" s="56"/>
      <c r="D101" s="56"/>
      <c r="E101" s="56"/>
      <c r="F101" s="56"/>
    </row>
    <row r="102" spans="3:6">
      <c r="C102" s="56"/>
      <c r="D102" s="56"/>
      <c r="E102" s="56"/>
      <c r="F102" s="56"/>
    </row>
    <row r="103" spans="3:6">
      <c r="C103" s="56"/>
      <c r="D103" s="56"/>
      <c r="E103" s="56"/>
      <c r="F103" s="56"/>
    </row>
    <row r="104" spans="3:6">
      <c r="C104" s="56"/>
      <c r="D104" s="56"/>
      <c r="E104" s="56"/>
      <c r="F104" s="56"/>
    </row>
    <row r="105" spans="3:6">
      <c r="C105" s="56"/>
      <c r="D105" s="56"/>
      <c r="E105" s="56"/>
      <c r="F105" s="56"/>
    </row>
    <row r="106" spans="3:6">
      <c r="C106" s="56"/>
      <c r="D106" s="56"/>
      <c r="E106" s="56"/>
      <c r="F106" s="56"/>
    </row>
    <row r="107" spans="3:6">
      <c r="C107" s="56"/>
      <c r="D107" s="56"/>
      <c r="E107" s="56"/>
      <c r="F107" s="56"/>
    </row>
    <row r="108" spans="3:6">
      <c r="C108" s="56"/>
      <c r="D108" s="56"/>
      <c r="E108" s="56"/>
      <c r="F108" s="56"/>
    </row>
    <row r="109" spans="3:6">
      <c r="C109" s="56"/>
      <c r="D109" s="56"/>
      <c r="E109" s="56"/>
      <c r="F109" s="56"/>
    </row>
  </sheetData>
  <mergeCells count="3">
    <mergeCell ref="A48:B48"/>
    <mergeCell ref="A2:L2"/>
    <mergeCell ref="A1:L1"/>
  </mergeCells>
  <printOptions horizontalCentered="1"/>
  <pageMargins left="0.35433070866141736" right="0.35433070866141736" top="0.59055118110236227" bottom="0.59055118110236227" header="0.11811023622047245" footer="0.11811023622047245"/>
  <pageSetup paperSize="9" scale="36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54"/>
  <sheetViews>
    <sheetView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F51" sqref="F51"/>
    </sheetView>
  </sheetViews>
  <sheetFormatPr defaultRowHeight="12.75"/>
  <cols>
    <col min="1" max="1" width="9.140625" style="72"/>
    <col min="2" max="2" width="36.140625" style="85" customWidth="1"/>
    <col min="3" max="3" width="15.85546875" style="72" customWidth="1"/>
    <col min="4" max="4" width="15" style="72" customWidth="1"/>
    <col min="5" max="5" width="14.5703125" style="72" customWidth="1"/>
    <col min="6" max="6" width="17" style="72" customWidth="1"/>
    <col min="7" max="257" width="9.140625" style="3"/>
    <col min="258" max="258" width="36.140625" style="3" customWidth="1"/>
    <col min="259" max="259" width="15.85546875" style="3" customWidth="1"/>
    <col min="260" max="260" width="15" style="3" customWidth="1"/>
    <col min="261" max="261" width="14.5703125" style="3" customWidth="1"/>
    <col min="262" max="262" width="17" style="3" customWidth="1"/>
    <col min="263" max="513" width="9.140625" style="3"/>
    <col min="514" max="514" width="36.140625" style="3" customWidth="1"/>
    <col min="515" max="515" width="15.85546875" style="3" customWidth="1"/>
    <col min="516" max="516" width="15" style="3" customWidth="1"/>
    <col min="517" max="517" width="14.5703125" style="3" customWidth="1"/>
    <col min="518" max="518" width="17" style="3" customWidth="1"/>
    <col min="519" max="769" width="9.140625" style="3"/>
    <col min="770" max="770" width="36.140625" style="3" customWidth="1"/>
    <col min="771" max="771" width="15.85546875" style="3" customWidth="1"/>
    <col min="772" max="772" width="15" style="3" customWidth="1"/>
    <col min="773" max="773" width="14.5703125" style="3" customWidth="1"/>
    <col min="774" max="774" width="17" style="3" customWidth="1"/>
    <col min="775" max="1025" width="9.140625" style="3"/>
    <col min="1026" max="1026" width="36.140625" style="3" customWidth="1"/>
    <col min="1027" max="1027" width="15.85546875" style="3" customWidth="1"/>
    <col min="1028" max="1028" width="15" style="3" customWidth="1"/>
    <col min="1029" max="1029" width="14.5703125" style="3" customWidth="1"/>
    <col min="1030" max="1030" width="17" style="3" customWidth="1"/>
    <col min="1031" max="1281" width="9.140625" style="3"/>
    <col min="1282" max="1282" width="36.140625" style="3" customWidth="1"/>
    <col min="1283" max="1283" width="15.85546875" style="3" customWidth="1"/>
    <col min="1284" max="1284" width="15" style="3" customWidth="1"/>
    <col min="1285" max="1285" width="14.5703125" style="3" customWidth="1"/>
    <col min="1286" max="1286" width="17" style="3" customWidth="1"/>
    <col min="1287" max="1537" width="9.140625" style="3"/>
    <col min="1538" max="1538" width="36.140625" style="3" customWidth="1"/>
    <col min="1539" max="1539" width="15.85546875" style="3" customWidth="1"/>
    <col min="1540" max="1540" width="15" style="3" customWidth="1"/>
    <col min="1541" max="1541" width="14.5703125" style="3" customWidth="1"/>
    <col min="1542" max="1542" width="17" style="3" customWidth="1"/>
    <col min="1543" max="1793" width="9.140625" style="3"/>
    <col min="1794" max="1794" width="36.140625" style="3" customWidth="1"/>
    <col min="1795" max="1795" width="15.85546875" style="3" customWidth="1"/>
    <col min="1796" max="1796" width="15" style="3" customWidth="1"/>
    <col min="1797" max="1797" width="14.5703125" style="3" customWidth="1"/>
    <col min="1798" max="1798" width="17" style="3" customWidth="1"/>
    <col min="1799" max="2049" width="9.140625" style="3"/>
    <col min="2050" max="2050" width="36.140625" style="3" customWidth="1"/>
    <col min="2051" max="2051" width="15.85546875" style="3" customWidth="1"/>
    <col min="2052" max="2052" width="15" style="3" customWidth="1"/>
    <col min="2053" max="2053" width="14.5703125" style="3" customWidth="1"/>
    <col min="2054" max="2054" width="17" style="3" customWidth="1"/>
    <col min="2055" max="2305" width="9.140625" style="3"/>
    <col min="2306" max="2306" width="36.140625" style="3" customWidth="1"/>
    <col min="2307" max="2307" width="15.85546875" style="3" customWidth="1"/>
    <col min="2308" max="2308" width="15" style="3" customWidth="1"/>
    <col min="2309" max="2309" width="14.5703125" style="3" customWidth="1"/>
    <col min="2310" max="2310" width="17" style="3" customWidth="1"/>
    <col min="2311" max="2561" width="9.140625" style="3"/>
    <col min="2562" max="2562" width="36.140625" style="3" customWidth="1"/>
    <col min="2563" max="2563" width="15.85546875" style="3" customWidth="1"/>
    <col min="2564" max="2564" width="15" style="3" customWidth="1"/>
    <col min="2565" max="2565" width="14.5703125" style="3" customWidth="1"/>
    <col min="2566" max="2566" width="17" style="3" customWidth="1"/>
    <col min="2567" max="2817" width="9.140625" style="3"/>
    <col min="2818" max="2818" width="36.140625" style="3" customWidth="1"/>
    <col min="2819" max="2819" width="15.85546875" style="3" customWidth="1"/>
    <col min="2820" max="2820" width="15" style="3" customWidth="1"/>
    <col min="2821" max="2821" width="14.5703125" style="3" customWidth="1"/>
    <col min="2822" max="2822" width="17" style="3" customWidth="1"/>
    <col min="2823" max="3073" width="9.140625" style="3"/>
    <col min="3074" max="3074" width="36.140625" style="3" customWidth="1"/>
    <col min="3075" max="3075" width="15.85546875" style="3" customWidth="1"/>
    <col min="3076" max="3076" width="15" style="3" customWidth="1"/>
    <col min="3077" max="3077" width="14.5703125" style="3" customWidth="1"/>
    <col min="3078" max="3078" width="17" style="3" customWidth="1"/>
    <col min="3079" max="3329" width="9.140625" style="3"/>
    <col min="3330" max="3330" width="36.140625" style="3" customWidth="1"/>
    <col min="3331" max="3331" width="15.85546875" style="3" customWidth="1"/>
    <col min="3332" max="3332" width="15" style="3" customWidth="1"/>
    <col min="3333" max="3333" width="14.5703125" style="3" customWidth="1"/>
    <col min="3334" max="3334" width="17" style="3" customWidth="1"/>
    <col min="3335" max="3585" width="9.140625" style="3"/>
    <col min="3586" max="3586" width="36.140625" style="3" customWidth="1"/>
    <col min="3587" max="3587" width="15.85546875" style="3" customWidth="1"/>
    <col min="3588" max="3588" width="15" style="3" customWidth="1"/>
    <col min="3589" max="3589" width="14.5703125" style="3" customWidth="1"/>
    <col min="3590" max="3590" width="17" style="3" customWidth="1"/>
    <col min="3591" max="3841" width="9.140625" style="3"/>
    <col min="3842" max="3842" width="36.140625" style="3" customWidth="1"/>
    <col min="3843" max="3843" width="15.85546875" style="3" customWidth="1"/>
    <col min="3844" max="3844" width="15" style="3" customWidth="1"/>
    <col min="3845" max="3845" width="14.5703125" style="3" customWidth="1"/>
    <col min="3846" max="3846" width="17" style="3" customWidth="1"/>
    <col min="3847" max="4097" width="9.140625" style="3"/>
    <col min="4098" max="4098" width="36.140625" style="3" customWidth="1"/>
    <col min="4099" max="4099" width="15.85546875" style="3" customWidth="1"/>
    <col min="4100" max="4100" width="15" style="3" customWidth="1"/>
    <col min="4101" max="4101" width="14.5703125" style="3" customWidth="1"/>
    <col min="4102" max="4102" width="17" style="3" customWidth="1"/>
    <col min="4103" max="4353" width="9.140625" style="3"/>
    <col min="4354" max="4354" width="36.140625" style="3" customWidth="1"/>
    <col min="4355" max="4355" width="15.85546875" style="3" customWidth="1"/>
    <col min="4356" max="4356" width="15" style="3" customWidth="1"/>
    <col min="4357" max="4357" width="14.5703125" style="3" customWidth="1"/>
    <col min="4358" max="4358" width="17" style="3" customWidth="1"/>
    <col min="4359" max="4609" width="9.140625" style="3"/>
    <col min="4610" max="4610" width="36.140625" style="3" customWidth="1"/>
    <col min="4611" max="4611" width="15.85546875" style="3" customWidth="1"/>
    <col min="4612" max="4612" width="15" style="3" customWidth="1"/>
    <col min="4613" max="4613" width="14.5703125" style="3" customWidth="1"/>
    <col min="4614" max="4614" width="17" style="3" customWidth="1"/>
    <col min="4615" max="4865" width="9.140625" style="3"/>
    <col min="4866" max="4866" width="36.140625" style="3" customWidth="1"/>
    <col min="4867" max="4867" width="15.85546875" style="3" customWidth="1"/>
    <col min="4868" max="4868" width="15" style="3" customWidth="1"/>
    <col min="4869" max="4869" width="14.5703125" style="3" customWidth="1"/>
    <col min="4870" max="4870" width="17" style="3" customWidth="1"/>
    <col min="4871" max="5121" width="9.140625" style="3"/>
    <col min="5122" max="5122" width="36.140625" style="3" customWidth="1"/>
    <col min="5123" max="5123" width="15.85546875" style="3" customWidth="1"/>
    <col min="5124" max="5124" width="15" style="3" customWidth="1"/>
    <col min="5125" max="5125" width="14.5703125" style="3" customWidth="1"/>
    <col min="5126" max="5126" width="17" style="3" customWidth="1"/>
    <col min="5127" max="5377" width="9.140625" style="3"/>
    <col min="5378" max="5378" width="36.140625" style="3" customWidth="1"/>
    <col min="5379" max="5379" width="15.85546875" style="3" customWidth="1"/>
    <col min="5380" max="5380" width="15" style="3" customWidth="1"/>
    <col min="5381" max="5381" width="14.5703125" style="3" customWidth="1"/>
    <col min="5382" max="5382" width="17" style="3" customWidth="1"/>
    <col min="5383" max="5633" width="9.140625" style="3"/>
    <col min="5634" max="5634" width="36.140625" style="3" customWidth="1"/>
    <col min="5635" max="5635" width="15.85546875" style="3" customWidth="1"/>
    <col min="5636" max="5636" width="15" style="3" customWidth="1"/>
    <col min="5637" max="5637" width="14.5703125" style="3" customWidth="1"/>
    <col min="5638" max="5638" width="17" style="3" customWidth="1"/>
    <col min="5639" max="5889" width="9.140625" style="3"/>
    <col min="5890" max="5890" width="36.140625" style="3" customWidth="1"/>
    <col min="5891" max="5891" width="15.85546875" style="3" customWidth="1"/>
    <col min="5892" max="5892" width="15" style="3" customWidth="1"/>
    <col min="5893" max="5893" width="14.5703125" style="3" customWidth="1"/>
    <col min="5894" max="5894" width="17" style="3" customWidth="1"/>
    <col min="5895" max="6145" width="9.140625" style="3"/>
    <col min="6146" max="6146" width="36.140625" style="3" customWidth="1"/>
    <col min="6147" max="6147" width="15.85546875" style="3" customWidth="1"/>
    <col min="6148" max="6148" width="15" style="3" customWidth="1"/>
    <col min="6149" max="6149" width="14.5703125" style="3" customWidth="1"/>
    <col min="6150" max="6150" width="17" style="3" customWidth="1"/>
    <col min="6151" max="6401" width="9.140625" style="3"/>
    <col min="6402" max="6402" width="36.140625" style="3" customWidth="1"/>
    <col min="6403" max="6403" width="15.85546875" style="3" customWidth="1"/>
    <col min="6404" max="6404" width="15" style="3" customWidth="1"/>
    <col min="6405" max="6405" width="14.5703125" style="3" customWidth="1"/>
    <col min="6406" max="6406" width="17" style="3" customWidth="1"/>
    <col min="6407" max="6657" width="9.140625" style="3"/>
    <col min="6658" max="6658" width="36.140625" style="3" customWidth="1"/>
    <col min="6659" max="6659" width="15.85546875" style="3" customWidth="1"/>
    <col min="6660" max="6660" width="15" style="3" customWidth="1"/>
    <col min="6661" max="6661" width="14.5703125" style="3" customWidth="1"/>
    <col min="6662" max="6662" width="17" style="3" customWidth="1"/>
    <col min="6663" max="6913" width="9.140625" style="3"/>
    <col min="6914" max="6914" width="36.140625" style="3" customWidth="1"/>
    <col min="6915" max="6915" width="15.85546875" style="3" customWidth="1"/>
    <col min="6916" max="6916" width="15" style="3" customWidth="1"/>
    <col min="6917" max="6917" width="14.5703125" style="3" customWidth="1"/>
    <col min="6918" max="6918" width="17" style="3" customWidth="1"/>
    <col min="6919" max="7169" width="9.140625" style="3"/>
    <col min="7170" max="7170" width="36.140625" style="3" customWidth="1"/>
    <col min="7171" max="7171" width="15.85546875" style="3" customWidth="1"/>
    <col min="7172" max="7172" width="15" style="3" customWidth="1"/>
    <col min="7173" max="7173" width="14.5703125" style="3" customWidth="1"/>
    <col min="7174" max="7174" width="17" style="3" customWidth="1"/>
    <col min="7175" max="7425" width="9.140625" style="3"/>
    <col min="7426" max="7426" width="36.140625" style="3" customWidth="1"/>
    <col min="7427" max="7427" width="15.85546875" style="3" customWidth="1"/>
    <col min="7428" max="7428" width="15" style="3" customWidth="1"/>
    <col min="7429" max="7429" width="14.5703125" style="3" customWidth="1"/>
    <col min="7430" max="7430" width="17" style="3" customWidth="1"/>
    <col min="7431" max="7681" width="9.140625" style="3"/>
    <col min="7682" max="7682" width="36.140625" style="3" customWidth="1"/>
    <col min="7683" max="7683" width="15.85546875" style="3" customWidth="1"/>
    <col min="7684" max="7684" width="15" style="3" customWidth="1"/>
    <col min="7685" max="7685" width="14.5703125" style="3" customWidth="1"/>
    <col min="7686" max="7686" width="17" style="3" customWidth="1"/>
    <col min="7687" max="7937" width="9.140625" style="3"/>
    <col min="7938" max="7938" width="36.140625" style="3" customWidth="1"/>
    <col min="7939" max="7939" width="15.85546875" style="3" customWidth="1"/>
    <col min="7940" max="7940" width="15" style="3" customWidth="1"/>
    <col min="7941" max="7941" width="14.5703125" style="3" customWidth="1"/>
    <col min="7942" max="7942" width="17" style="3" customWidth="1"/>
    <col min="7943" max="8193" width="9.140625" style="3"/>
    <col min="8194" max="8194" width="36.140625" style="3" customWidth="1"/>
    <col min="8195" max="8195" width="15.85546875" style="3" customWidth="1"/>
    <col min="8196" max="8196" width="15" style="3" customWidth="1"/>
    <col min="8197" max="8197" width="14.5703125" style="3" customWidth="1"/>
    <col min="8198" max="8198" width="17" style="3" customWidth="1"/>
    <col min="8199" max="8449" width="9.140625" style="3"/>
    <col min="8450" max="8450" width="36.140625" style="3" customWidth="1"/>
    <col min="8451" max="8451" width="15.85546875" style="3" customWidth="1"/>
    <col min="8452" max="8452" width="15" style="3" customWidth="1"/>
    <col min="8453" max="8453" width="14.5703125" style="3" customWidth="1"/>
    <col min="8454" max="8454" width="17" style="3" customWidth="1"/>
    <col min="8455" max="8705" width="9.140625" style="3"/>
    <col min="8706" max="8706" width="36.140625" style="3" customWidth="1"/>
    <col min="8707" max="8707" width="15.85546875" style="3" customWidth="1"/>
    <col min="8708" max="8708" width="15" style="3" customWidth="1"/>
    <col min="8709" max="8709" width="14.5703125" style="3" customWidth="1"/>
    <col min="8710" max="8710" width="17" style="3" customWidth="1"/>
    <col min="8711" max="8961" width="9.140625" style="3"/>
    <col min="8962" max="8962" width="36.140625" style="3" customWidth="1"/>
    <col min="8963" max="8963" width="15.85546875" style="3" customWidth="1"/>
    <col min="8964" max="8964" width="15" style="3" customWidth="1"/>
    <col min="8965" max="8965" width="14.5703125" style="3" customWidth="1"/>
    <col min="8966" max="8966" width="17" style="3" customWidth="1"/>
    <col min="8967" max="9217" width="9.140625" style="3"/>
    <col min="9218" max="9218" width="36.140625" style="3" customWidth="1"/>
    <col min="9219" max="9219" width="15.85546875" style="3" customWidth="1"/>
    <col min="9220" max="9220" width="15" style="3" customWidth="1"/>
    <col min="9221" max="9221" width="14.5703125" style="3" customWidth="1"/>
    <col min="9222" max="9222" width="17" style="3" customWidth="1"/>
    <col min="9223" max="9473" width="9.140625" style="3"/>
    <col min="9474" max="9474" width="36.140625" style="3" customWidth="1"/>
    <col min="9475" max="9475" width="15.85546875" style="3" customWidth="1"/>
    <col min="9476" max="9476" width="15" style="3" customWidth="1"/>
    <col min="9477" max="9477" width="14.5703125" style="3" customWidth="1"/>
    <col min="9478" max="9478" width="17" style="3" customWidth="1"/>
    <col min="9479" max="9729" width="9.140625" style="3"/>
    <col min="9730" max="9730" width="36.140625" style="3" customWidth="1"/>
    <col min="9731" max="9731" width="15.85546875" style="3" customWidth="1"/>
    <col min="9732" max="9732" width="15" style="3" customWidth="1"/>
    <col min="9733" max="9733" width="14.5703125" style="3" customWidth="1"/>
    <col min="9734" max="9734" width="17" style="3" customWidth="1"/>
    <col min="9735" max="9985" width="9.140625" style="3"/>
    <col min="9986" max="9986" width="36.140625" style="3" customWidth="1"/>
    <col min="9987" max="9987" width="15.85546875" style="3" customWidth="1"/>
    <col min="9988" max="9988" width="15" style="3" customWidth="1"/>
    <col min="9989" max="9989" width="14.5703125" style="3" customWidth="1"/>
    <col min="9990" max="9990" width="17" style="3" customWidth="1"/>
    <col min="9991" max="10241" width="9.140625" style="3"/>
    <col min="10242" max="10242" width="36.140625" style="3" customWidth="1"/>
    <col min="10243" max="10243" width="15.85546875" style="3" customWidth="1"/>
    <col min="10244" max="10244" width="15" style="3" customWidth="1"/>
    <col min="10245" max="10245" width="14.5703125" style="3" customWidth="1"/>
    <col min="10246" max="10246" width="17" style="3" customWidth="1"/>
    <col min="10247" max="10497" width="9.140625" style="3"/>
    <col min="10498" max="10498" width="36.140625" style="3" customWidth="1"/>
    <col min="10499" max="10499" width="15.85546875" style="3" customWidth="1"/>
    <col min="10500" max="10500" width="15" style="3" customWidth="1"/>
    <col min="10501" max="10501" width="14.5703125" style="3" customWidth="1"/>
    <col min="10502" max="10502" width="17" style="3" customWidth="1"/>
    <col min="10503" max="10753" width="9.140625" style="3"/>
    <col min="10754" max="10754" width="36.140625" style="3" customWidth="1"/>
    <col min="10755" max="10755" width="15.85546875" style="3" customWidth="1"/>
    <col min="10756" max="10756" width="15" style="3" customWidth="1"/>
    <col min="10757" max="10757" width="14.5703125" style="3" customWidth="1"/>
    <col min="10758" max="10758" width="17" style="3" customWidth="1"/>
    <col min="10759" max="11009" width="9.140625" style="3"/>
    <col min="11010" max="11010" width="36.140625" style="3" customWidth="1"/>
    <col min="11011" max="11011" width="15.85546875" style="3" customWidth="1"/>
    <col min="11012" max="11012" width="15" style="3" customWidth="1"/>
    <col min="11013" max="11013" width="14.5703125" style="3" customWidth="1"/>
    <col min="11014" max="11014" width="17" style="3" customWidth="1"/>
    <col min="11015" max="11265" width="9.140625" style="3"/>
    <col min="11266" max="11266" width="36.140625" style="3" customWidth="1"/>
    <col min="11267" max="11267" width="15.85546875" style="3" customWidth="1"/>
    <col min="11268" max="11268" width="15" style="3" customWidth="1"/>
    <col min="11269" max="11269" width="14.5703125" style="3" customWidth="1"/>
    <col min="11270" max="11270" width="17" style="3" customWidth="1"/>
    <col min="11271" max="11521" width="9.140625" style="3"/>
    <col min="11522" max="11522" width="36.140625" style="3" customWidth="1"/>
    <col min="11523" max="11523" width="15.85546875" style="3" customWidth="1"/>
    <col min="11524" max="11524" width="15" style="3" customWidth="1"/>
    <col min="11525" max="11525" width="14.5703125" style="3" customWidth="1"/>
    <col min="11526" max="11526" width="17" style="3" customWidth="1"/>
    <col min="11527" max="11777" width="9.140625" style="3"/>
    <col min="11778" max="11778" width="36.140625" style="3" customWidth="1"/>
    <col min="11779" max="11779" width="15.85546875" style="3" customWidth="1"/>
    <col min="11780" max="11780" width="15" style="3" customWidth="1"/>
    <col min="11781" max="11781" width="14.5703125" style="3" customWidth="1"/>
    <col min="11782" max="11782" width="17" style="3" customWidth="1"/>
    <col min="11783" max="12033" width="9.140625" style="3"/>
    <col min="12034" max="12034" width="36.140625" style="3" customWidth="1"/>
    <col min="12035" max="12035" width="15.85546875" style="3" customWidth="1"/>
    <col min="12036" max="12036" width="15" style="3" customWidth="1"/>
    <col min="12037" max="12037" width="14.5703125" style="3" customWidth="1"/>
    <col min="12038" max="12038" width="17" style="3" customWidth="1"/>
    <col min="12039" max="12289" width="9.140625" style="3"/>
    <col min="12290" max="12290" width="36.140625" style="3" customWidth="1"/>
    <col min="12291" max="12291" width="15.85546875" style="3" customWidth="1"/>
    <col min="12292" max="12292" width="15" style="3" customWidth="1"/>
    <col min="12293" max="12293" width="14.5703125" style="3" customWidth="1"/>
    <col min="12294" max="12294" width="17" style="3" customWidth="1"/>
    <col min="12295" max="12545" width="9.140625" style="3"/>
    <col min="12546" max="12546" width="36.140625" style="3" customWidth="1"/>
    <col min="12547" max="12547" width="15.85546875" style="3" customWidth="1"/>
    <col min="12548" max="12548" width="15" style="3" customWidth="1"/>
    <col min="12549" max="12549" width="14.5703125" style="3" customWidth="1"/>
    <col min="12550" max="12550" width="17" style="3" customWidth="1"/>
    <col min="12551" max="12801" width="9.140625" style="3"/>
    <col min="12802" max="12802" width="36.140625" style="3" customWidth="1"/>
    <col min="12803" max="12803" width="15.85546875" style="3" customWidth="1"/>
    <col min="12804" max="12804" width="15" style="3" customWidth="1"/>
    <col min="12805" max="12805" width="14.5703125" style="3" customWidth="1"/>
    <col min="12806" max="12806" width="17" style="3" customWidth="1"/>
    <col min="12807" max="13057" width="9.140625" style="3"/>
    <col min="13058" max="13058" width="36.140625" style="3" customWidth="1"/>
    <col min="13059" max="13059" width="15.85546875" style="3" customWidth="1"/>
    <col min="13060" max="13060" width="15" style="3" customWidth="1"/>
    <col min="13061" max="13061" width="14.5703125" style="3" customWidth="1"/>
    <col min="13062" max="13062" width="17" style="3" customWidth="1"/>
    <col min="13063" max="13313" width="9.140625" style="3"/>
    <col min="13314" max="13314" width="36.140625" style="3" customWidth="1"/>
    <col min="13315" max="13315" width="15.85546875" style="3" customWidth="1"/>
    <col min="13316" max="13316" width="15" style="3" customWidth="1"/>
    <col min="13317" max="13317" width="14.5703125" style="3" customWidth="1"/>
    <col min="13318" max="13318" width="17" style="3" customWidth="1"/>
    <col min="13319" max="13569" width="9.140625" style="3"/>
    <col min="13570" max="13570" width="36.140625" style="3" customWidth="1"/>
    <col min="13571" max="13571" width="15.85546875" style="3" customWidth="1"/>
    <col min="13572" max="13572" width="15" style="3" customWidth="1"/>
    <col min="13573" max="13573" width="14.5703125" style="3" customWidth="1"/>
    <col min="13574" max="13574" width="17" style="3" customWidth="1"/>
    <col min="13575" max="13825" width="9.140625" style="3"/>
    <col min="13826" max="13826" width="36.140625" style="3" customWidth="1"/>
    <col min="13827" max="13827" width="15.85546875" style="3" customWidth="1"/>
    <col min="13828" max="13828" width="15" style="3" customWidth="1"/>
    <col min="13829" max="13829" width="14.5703125" style="3" customWidth="1"/>
    <col min="13830" max="13830" width="17" style="3" customWidth="1"/>
    <col min="13831" max="14081" width="9.140625" style="3"/>
    <col min="14082" max="14082" width="36.140625" style="3" customWidth="1"/>
    <col min="14083" max="14083" width="15.85546875" style="3" customWidth="1"/>
    <col min="14084" max="14084" width="15" style="3" customWidth="1"/>
    <col min="14085" max="14085" width="14.5703125" style="3" customWidth="1"/>
    <col min="14086" max="14086" width="17" style="3" customWidth="1"/>
    <col min="14087" max="14337" width="9.140625" style="3"/>
    <col min="14338" max="14338" width="36.140625" style="3" customWidth="1"/>
    <col min="14339" max="14339" width="15.85546875" style="3" customWidth="1"/>
    <col min="14340" max="14340" width="15" style="3" customWidth="1"/>
    <col min="14341" max="14341" width="14.5703125" style="3" customWidth="1"/>
    <col min="14342" max="14342" width="17" style="3" customWidth="1"/>
    <col min="14343" max="14593" width="9.140625" style="3"/>
    <col min="14594" max="14594" width="36.140625" style="3" customWidth="1"/>
    <col min="14595" max="14595" width="15.85546875" style="3" customWidth="1"/>
    <col min="14596" max="14596" width="15" style="3" customWidth="1"/>
    <col min="14597" max="14597" width="14.5703125" style="3" customWidth="1"/>
    <col min="14598" max="14598" width="17" style="3" customWidth="1"/>
    <col min="14599" max="14849" width="9.140625" style="3"/>
    <col min="14850" max="14850" width="36.140625" style="3" customWidth="1"/>
    <col min="14851" max="14851" width="15.85546875" style="3" customWidth="1"/>
    <col min="14852" max="14852" width="15" style="3" customWidth="1"/>
    <col min="14853" max="14853" width="14.5703125" style="3" customWidth="1"/>
    <col min="14854" max="14854" width="17" style="3" customWidth="1"/>
    <col min="14855" max="15105" width="9.140625" style="3"/>
    <col min="15106" max="15106" width="36.140625" style="3" customWidth="1"/>
    <col min="15107" max="15107" width="15.85546875" style="3" customWidth="1"/>
    <col min="15108" max="15108" width="15" style="3" customWidth="1"/>
    <col min="15109" max="15109" width="14.5703125" style="3" customWidth="1"/>
    <col min="15110" max="15110" width="17" style="3" customWidth="1"/>
    <col min="15111" max="15361" width="9.140625" style="3"/>
    <col min="15362" max="15362" width="36.140625" style="3" customWidth="1"/>
    <col min="15363" max="15363" width="15.85546875" style="3" customWidth="1"/>
    <col min="15364" max="15364" width="15" style="3" customWidth="1"/>
    <col min="15365" max="15365" width="14.5703125" style="3" customWidth="1"/>
    <col min="15366" max="15366" width="17" style="3" customWidth="1"/>
    <col min="15367" max="15617" width="9.140625" style="3"/>
    <col min="15618" max="15618" width="36.140625" style="3" customWidth="1"/>
    <col min="15619" max="15619" width="15.85546875" style="3" customWidth="1"/>
    <col min="15620" max="15620" width="15" style="3" customWidth="1"/>
    <col min="15621" max="15621" width="14.5703125" style="3" customWidth="1"/>
    <col min="15622" max="15622" width="17" style="3" customWidth="1"/>
    <col min="15623" max="15873" width="9.140625" style="3"/>
    <col min="15874" max="15874" width="36.140625" style="3" customWidth="1"/>
    <col min="15875" max="15875" width="15.85546875" style="3" customWidth="1"/>
    <col min="15876" max="15876" width="15" style="3" customWidth="1"/>
    <col min="15877" max="15877" width="14.5703125" style="3" customWidth="1"/>
    <col min="15878" max="15878" width="17" style="3" customWidth="1"/>
    <col min="15879" max="16129" width="9.140625" style="3"/>
    <col min="16130" max="16130" width="36.140625" style="3" customWidth="1"/>
    <col min="16131" max="16131" width="15.85546875" style="3" customWidth="1"/>
    <col min="16132" max="16132" width="15" style="3" customWidth="1"/>
    <col min="16133" max="16133" width="14.5703125" style="3" customWidth="1"/>
    <col min="16134" max="16134" width="17" style="3" customWidth="1"/>
    <col min="16135" max="16384" width="9.140625" style="3"/>
  </cols>
  <sheetData>
    <row r="1" spans="1:7" ht="22.5" customHeight="1">
      <c r="A1" s="237" t="s">
        <v>182</v>
      </c>
      <c r="B1" s="238"/>
      <c r="C1" s="238"/>
      <c r="D1" s="238"/>
      <c r="E1" s="238"/>
      <c r="F1" s="238"/>
    </row>
    <row r="2" spans="1:7" ht="20.25" customHeight="1">
      <c r="A2" s="239" t="s">
        <v>193</v>
      </c>
      <c r="B2" s="239"/>
      <c r="C2" s="239"/>
      <c r="D2" s="239"/>
      <c r="E2" s="239"/>
      <c r="F2" s="239"/>
    </row>
    <row r="3" spans="1:7" ht="38.25">
      <c r="A3" s="57"/>
      <c r="B3" s="57" t="s">
        <v>77</v>
      </c>
      <c r="C3" s="57" t="s">
        <v>80</v>
      </c>
      <c r="D3" s="57" t="s">
        <v>194</v>
      </c>
      <c r="E3" s="57" t="s">
        <v>143</v>
      </c>
      <c r="F3" s="57" t="s">
        <v>144</v>
      </c>
    </row>
    <row r="4" spans="1:7" ht="25.5">
      <c r="A4" s="58" t="s">
        <v>86</v>
      </c>
      <c r="B4" s="58" t="s">
        <v>87</v>
      </c>
      <c r="C4" s="59">
        <f>SUM(C5:C11)</f>
        <v>65003.4</v>
      </c>
      <c r="D4" s="59">
        <f>SUM(D5:D11)</f>
        <v>74022.5</v>
      </c>
      <c r="E4" s="59">
        <f>SUM(E5:E11)</f>
        <v>9019.1</v>
      </c>
      <c r="F4" s="60">
        <f>E4/C4*100</f>
        <v>13.874812702104814</v>
      </c>
    </row>
    <row r="5" spans="1:7" ht="51">
      <c r="A5" s="61" t="s">
        <v>145</v>
      </c>
      <c r="B5" s="62" t="s">
        <v>20</v>
      </c>
      <c r="C5" s="63">
        <v>1654.6</v>
      </c>
      <c r="D5" s="63">
        <v>1926.5</v>
      </c>
      <c r="E5" s="63">
        <f>D5-C5</f>
        <v>271.90000000000009</v>
      </c>
      <c r="F5" s="63">
        <f t="shared" ref="F5:F49" si="0">E5/C5*100</f>
        <v>16.432974737096586</v>
      </c>
    </row>
    <row r="6" spans="1:7" ht="63.75">
      <c r="A6" s="61" t="s">
        <v>146</v>
      </c>
      <c r="B6" s="62" t="s">
        <v>22</v>
      </c>
      <c r="C6" s="63">
        <v>1935.3</v>
      </c>
      <c r="D6" s="63">
        <v>1868.9</v>
      </c>
      <c r="E6" s="63">
        <f t="shared" ref="E6:E11" si="1">D6-C6</f>
        <v>-66.399999999999864</v>
      </c>
      <c r="F6" s="63">
        <f t="shared" si="0"/>
        <v>-3.4309926109647013</v>
      </c>
    </row>
    <row r="7" spans="1:7" ht="76.5">
      <c r="A7" s="61" t="s">
        <v>147</v>
      </c>
      <c r="B7" s="62" t="s">
        <v>24</v>
      </c>
      <c r="C7" s="63">
        <v>32250.1</v>
      </c>
      <c r="D7" s="63">
        <v>34323.1</v>
      </c>
      <c r="E7" s="63">
        <f>D7-C7</f>
        <v>2073</v>
      </c>
      <c r="F7" s="63">
        <f t="shared" si="0"/>
        <v>6.427887045311488</v>
      </c>
    </row>
    <row r="8" spans="1:7" ht="14.25">
      <c r="A8" s="64" t="s">
        <v>148</v>
      </c>
      <c r="B8" s="62" t="s">
        <v>26</v>
      </c>
      <c r="C8" s="63">
        <v>10</v>
      </c>
      <c r="D8" s="63">
        <v>9.6</v>
      </c>
      <c r="E8" s="63">
        <f>D8-C8</f>
        <v>-0.40000000000000036</v>
      </c>
      <c r="F8" s="63">
        <f t="shared" si="0"/>
        <v>-4.0000000000000036</v>
      </c>
    </row>
    <row r="9" spans="1:7" ht="51">
      <c r="A9" s="61" t="s">
        <v>149</v>
      </c>
      <c r="B9" s="62" t="s">
        <v>28</v>
      </c>
      <c r="C9" s="63">
        <v>7335.4</v>
      </c>
      <c r="D9" s="63">
        <v>8021.1</v>
      </c>
      <c r="E9" s="63">
        <f t="shared" si="1"/>
        <v>685.70000000000073</v>
      </c>
      <c r="F9" s="63">
        <f t="shared" si="0"/>
        <v>9.3478201597731658</v>
      </c>
    </row>
    <row r="10" spans="1:7" ht="14.25">
      <c r="A10" s="65" t="s">
        <v>150</v>
      </c>
      <c r="B10" s="62" t="s">
        <v>30</v>
      </c>
      <c r="C10" s="63">
        <v>0</v>
      </c>
      <c r="D10" s="63">
        <v>0</v>
      </c>
      <c r="E10" s="63">
        <f t="shared" si="1"/>
        <v>0</v>
      </c>
      <c r="F10" s="63"/>
    </row>
    <row r="11" spans="1:7" ht="14.25">
      <c r="A11" s="66" t="s">
        <v>151</v>
      </c>
      <c r="B11" s="62" t="s">
        <v>32</v>
      </c>
      <c r="C11" s="63">
        <v>21818</v>
      </c>
      <c r="D11" s="63">
        <v>27873.3</v>
      </c>
      <c r="E11" s="63">
        <f t="shared" si="1"/>
        <v>6055.2999999999993</v>
      </c>
      <c r="F11" s="63">
        <f t="shared" si="0"/>
        <v>27.753689614080113</v>
      </c>
    </row>
    <row r="12" spans="1:7" s="68" customFormat="1" ht="38.25">
      <c r="A12" s="67" t="s">
        <v>95</v>
      </c>
      <c r="B12" s="67" t="s">
        <v>96</v>
      </c>
      <c r="C12" s="59">
        <f>SUM(C13:C15)</f>
        <v>1145.9000000000001</v>
      </c>
      <c r="D12" s="59">
        <f>SUM(D13:D15)</f>
        <v>501.6</v>
      </c>
      <c r="E12" s="59">
        <f>SUM(E13:E15)</f>
        <v>-644.29999999999995</v>
      </c>
      <c r="F12" s="60">
        <f>E12/C12*100</f>
        <v>-56.22654681909416</v>
      </c>
      <c r="G12" s="118"/>
    </row>
    <row r="13" spans="1:7" s="68" customFormat="1" ht="15">
      <c r="A13" s="69" t="s">
        <v>152</v>
      </c>
      <c r="B13" s="114" t="s">
        <v>186</v>
      </c>
      <c r="C13" s="115">
        <v>211.5</v>
      </c>
      <c r="D13" s="115">
        <v>86.2</v>
      </c>
      <c r="E13" s="63">
        <f t="shared" ref="E13:E15" si="2">D13-C13</f>
        <v>-125.3</v>
      </c>
      <c r="F13" s="63">
        <f>E13/C13*100</f>
        <v>-59.243498817966902</v>
      </c>
      <c r="G13" s="119"/>
    </row>
    <row r="14" spans="1:7" ht="15" customHeight="1">
      <c r="A14" s="69" t="s">
        <v>97</v>
      </c>
      <c r="B14" s="116" t="s">
        <v>187</v>
      </c>
      <c r="C14" s="117">
        <v>0</v>
      </c>
      <c r="D14" s="117">
        <v>67.3</v>
      </c>
      <c r="E14" s="63">
        <f t="shared" si="2"/>
        <v>67.3</v>
      </c>
      <c r="F14" s="63" t="s">
        <v>190</v>
      </c>
      <c r="G14" s="120"/>
    </row>
    <row r="15" spans="1:7" ht="25.5">
      <c r="A15" s="69" t="s">
        <v>195</v>
      </c>
      <c r="B15" s="62" t="s">
        <v>153</v>
      </c>
      <c r="C15" s="63">
        <v>934.4</v>
      </c>
      <c r="D15" s="63">
        <v>348.1</v>
      </c>
      <c r="E15" s="63">
        <f t="shared" si="2"/>
        <v>-586.29999999999995</v>
      </c>
      <c r="F15" s="63">
        <f t="shared" ref="F15" si="3">E15/C15*100</f>
        <v>-62.746147260273965</v>
      </c>
      <c r="G15" s="32"/>
    </row>
    <row r="16" spans="1:7" ht="15">
      <c r="A16" s="58" t="s">
        <v>98</v>
      </c>
      <c r="B16" s="58" t="s">
        <v>99</v>
      </c>
      <c r="C16" s="59">
        <f>SUM(C17:C19)</f>
        <v>25951.4</v>
      </c>
      <c r="D16" s="59">
        <f>SUM(D17:D19)</f>
        <v>111840.4</v>
      </c>
      <c r="E16" s="59">
        <f>SUM(E17:E19)</f>
        <v>85889</v>
      </c>
      <c r="F16" s="60">
        <f t="shared" si="0"/>
        <v>330.96095008361783</v>
      </c>
    </row>
    <row r="17" spans="1:7" ht="14.25">
      <c r="A17" s="69" t="s">
        <v>196</v>
      </c>
      <c r="B17" s="62" t="s">
        <v>39</v>
      </c>
      <c r="C17" s="63">
        <v>1113.5</v>
      </c>
      <c r="D17" s="63">
        <v>3600.4</v>
      </c>
      <c r="E17" s="63">
        <f>D17-C17</f>
        <v>2486.9</v>
      </c>
      <c r="F17" s="63">
        <f t="shared" si="0"/>
        <v>223.3408172429277</v>
      </c>
    </row>
    <row r="18" spans="1:7" ht="14.25">
      <c r="A18" s="71" t="s">
        <v>154</v>
      </c>
      <c r="B18" s="62" t="s">
        <v>156</v>
      </c>
      <c r="C18" s="63">
        <v>23644.7</v>
      </c>
      <c r="D18" s="63">
        <v>105705.5</v>
      </c>
      <c r="E18" s="63">
        <f>D18-C18</f>
        <v>82060.800000000003</v>
      </c>
      <c r="F18" s="63">
        <f t="shared" si="0"/>
        <v>347.05790303958179</v>
      </c>
    </row>
    <row r="19" spans="1:7" ht="25.5">
      <c r="A19" s="72" t="s">
        <v>155</v>
      </c>
      <c r="B19" s="62" t="s">
        <v>157</v>
      </c>
      <c r="C19" s="63">
        <v>1193.2</v>
      </c>
      <c r="D19" s="63">
        <v>2534.5</v>
      </c>
      <c r="E19" s="63">
        <f>D19-C19</f>
        <v>1341.3</v>
      </c>
      <c r="F19" s="63">
        <f t="shared" si="0"/>
        <v>112.41200134093194</v>
      </c>
    </row>
    <row r="20" spans="1:7" ht="25.5">
      <c r="A20" s="58" t="s">
        <v>103</v>
      </c>
      <c r="B20" s="58" t="s">
        <v>104</v>
      </c>
      <c r="C20" s="59">
        <f>SUM(C21:C23)</f>
        <v>5060.7999999999993</v>
      </c>
      <c r="D20" s="59">
        <f>SUM(D21:D23)</f>
        <v>4825.9000000000005</v>
      </c>
      <c r="E20" s="59">
        <f>SUM(E21:E23)</f>
        <v>-234.89999999999964</v>
      </c>
      <c r="F20" s="60">
        <f t="shared" si="0"/>
        <v>-4.6415586468542456</v>
      </c>
    </row>
    <row r="21" spans="1:7" ht="14.25">
      <c r="A21" s="61" t="s">
        <v>158</v>
      </c>
      <c r="B21" s="62" t="s">
        <v>45</v>
      </c>
      <c r="C21" s="63">
        <v>99.1</v>
      </c>
      <c r="D21" s="63">
        <v>171.3</v>
      </c>
      <c r="E21" s="63">
        <f>D21-C21</f>
        <v>72.200000000000017</v>
      </c>
      <c r="F21" s="63">
        <f t="shared" si="0"/>
        <v>72.855701311806271</v>
      </c>
    </row>
    <row r="22" spans="1:7" ht="14.25">
      <c r="A22" s="61" t="s">
        <v>159</v>
      </c>
      <c r="B22" s="62" t="s">
        <v>46</v>
      </c>
      <c r="C22" s="63">
        <v>3436.6</v>
      </c>
      <c r="D22" s="63">
        <v>2893.9</v>
      </c>
      <c r="E22" s="63">
        <f>D22-C22</f>
        <v>-542.69999999999982</v>
      </c>
      <c r="F22" s="63">
        <f t="shared" si="0"/>
        <v>-15.791770936390614</v>
      </c>
    </row>
    <row r="23" spans="1:7" ht="14.25">
      <c r="A23" s="61" t="s">
        <v>160</v>
      </c>
      <c r="B23" s="62" t="s">
        <v>47</v>
      </c>
      <c r="C23" s="63">
        <v>1525.1</v>
      </c>
      <c r="D23" s="63">
        <v>1760.7</v>
      </c>
      <c r="E23" s="63">
        <f>D23-C23</f>
        <v>235.60000000000014</v>
      </c>
      <c r="F23" s="63">
        <f t="shared" si="0"/>
        <v>15.44816733328963</v>
      </c>
    </row>
    <row r="24" spans="1:7" ht="15">
      <c r="A24" s="58" t="s">
        <v>108</v>
      </c>
      <c r="B24" s="58" t="s">
        <v>109</v>
      </c>
      <c r="C24" s="59">
        <f>C25</f>
        <v>564</v>
      </c>
      <c r="D24" s="59">
        <f>D25</f>
        <v>420.7</v>
      </c>
      <c r="E24" s="59">
        <f>E25</f>
        <v>-143.30000000000001</v>
      </c>
      <c r="F24" s="60">
        <f t="shared" si="0"/>
        <v>-25.407801418439718</v>
      </c>
    </row>
    <row r="25" spans="1:7" ht="25.5">
      <c r="A25" s="69" t="s">
        <v>161</v>
      </c>
      <c r="B25" s="62" t="s">
        <v>162</v>
      </c>
      <c r="C25" s="63">
        <v>564</v>
      </c>
      <c r="D25" s="63">
        <v>420.7</v>
      </c>
      <c r="E25" s="63">
        <f>D25-C25</f>
        <v>-143.30000000000001</v>
      </c>
      <c r="F25" s="63">
        <f t="shared" si="0"/>
        <v>-25.407801418439718</v>
      </c>
      <c r="G25" s="73"/>
    </row>
    <row r="26" spans="1:7" ht="15">
      <c r="A26" s="58" t="s">
        <v>111</v>
      </c>
      <c r="B26" s="58" t="s">
        <v>112</v>
      </c>
      <c r="C26" s="59">
        <f>SUM(C27:C31)</f>
        <v>565849.9</v>
      </c>
      <c r="D26" s="59">
        <f>SUM(D27:D31)</f>
        <v>607373</v>
      </c>
      <c r="E26" s="59">
        <f>SUM(E27:E31)</f>
        <v>41523.1</v>
      </c>
      <c r="F26" s="60">
        <f t="shared" si="0"/>
        <v>7.3381827937055384</v>
      </c>
      <c r="G26" s="73"/>
    </row>
    <row r="27" spans="1:7" ht="14.25">
      <c r="A27" s="69" t="s">
        <v>163</v>
      </c>
      <c r="B27" s="74" t="s">
        <v>52</v>
      </c>
      <c r="C27" s="63">
        <v>136979.9</v>
      </c>
      <c r="D27" s="63">
        <v>144251.9</v>
      </c>
      <c r="E27" s="63">
        <f>D27-C27</f>
        <v>7272</v>
      </c>
      <c r="F27" s="63">
        <f t="shared" si="0"/>
        <v>5.3088080806016071</v>
      </c>
      <c r="G27" s="73"/>
    </row>
    <row r="28" spans="1:7" ht="14.25">
      <c r="A28" s="69" t="s">
        <v>164</v>
      </c>
      <c r="B28" s="74" t="s">
        <v>53</v>
      </c>
      <c r="C28" s="63">
        <v>290379.09999999998</v>
      </c>
      <c r="D28" s="63">
        <v>316196.09999999998</v>
      </c>
      <c r="E28" s="63">
        <f>D28-C28</f>
        <v>25817</v>
      </c>
      <c r="F28" s="63">
        <f t="shared" si="0"/>
        <v>8.8907913827131502</v>
      </c>
      <c r="G28" s="73"/>
    </row>
    <row r="29" spans="1:7" ht="14.25">
      <c r="A29" s="69" t="s">
        <v>165</v>
      </c>
      <c r="B29" s="74" t="s">
        <v>54</v>
      </c>
      <c r="C29" s="63">
        <v>25993.4</v>
      </c>
      <c r="D29" s="63">
        <v>26407</v>
      </c>
      <c r="E29" s="63">
        <f>D29-C29</f>
        <v>413.59999999999854</v>
      </c>
      <c r="F29" s="63">
        <f t="shared" si="0"/>
        <v>1.5911731439519203</v>
      </c>
      <c r="G29" s="73"/>
    </row>
    <row r="30" spans="1:7" ht="25.5">
      <c r="A30" s="69" t="s">
        <v>166</v>
      </c>
      <c r="B30" s="74" t="s">
        <v>55</v>
      </c>
      <c r="C30" s="63">
        <v>5153.8</v>
      </c>
      <c r="D30" s="63">
        <v>5558.1</v>
      </c>
      <c r="E30" s="63">
        <f>D30-C30</f>
        <v>404.30000000000018</v>
      </c>
      <c r="F30" s="63">
        <f t="shared" si="0"/>
        <v>7.8446971166906003</v>
      </c>
      <c r="G30" s="73"/>
    </row>
    <row r="31" spans="1:7" ht="14.25">
      <c r="A31" s="66" t="s">
        <v>167</v>
      </c>
      <c r="B31" s="74" t="s">
        <v>56</v>
      </c>
      <c r="C31" s="63">
        <v>107343.7</v>
      </c>
      <c r="D31" s="63">
        <v>114959.9</v>
      </c>
      <c r="E31" s="63">
        <f>D31-C31</f>
        <v>7616.1999999999971</v>
      </c>
      <c r="F31" s="63">
        <f t="shared" si="0"/>
        <v>7.0951532320946615</v>
      </c>
      <c r="G31" s="73"/>
    </row>
    <row r="32" spans="1:7" ht="15">
      <c r="A32" s="58" t="s">
        <v>120</v>
      </c>
      <c r="B32" s="58" t="s">
        <v>121</v>
      </c>
      <c r="C32" s="59">
        <f>SUM(C33:C34)</f>
        <v>40835.9</v>
      </c>
      <c r="D32" s="59">
        <f>SUM(D33:D34)</f>
        <v>38665.200000000004</v>
      </c>
      <c r="E32" s="59">
        <f>SUM(E33:E34)</f>
        <v>-2170.6999999999985</v>
      </c>
      <c r="F32" s="60">
        <f t="shared" si="0"/>
        <v>-5.3156658724308716</v>
      </c>
      <c r="G32" s="73"/>
    </row>
    <row r="33" spans="1:7" ht="14.25">
      <c r="A33" s="69" t="s">
        <v>168</v>
      </c>
      <c r="B33" s="62" t="s">
        <v>58</v>
      </c>
      <c r="C33" s="63">
        <v>37153</v>
      </c>
      <c r="D33" s="63">
        <v>34350.9</v>
      </c>
      <c r="E33" s="63">
        <f>D33-C33</f>
        <v>-2802.0999999999985</v>
      </c>
      <c r="F33" s="63">
        <f t="shared" si="0"/>
        <v>-7.5420558232175017</v>
      </c>
      <c r="G33" s="73"/>
    </row>
    <row r="34" spans="1:7" ht="25.5">
      <c r="A34" s="61" t="s">
        <v>169</v>
      </c>
      <c r="B34" s="70" t="s">
        <v>170</v>
      </c>
      <c r="C34" s="63">
        <v>3682.9</v>
      </c>
      <c r="D34" s="63">
        <v>4314.3</v>
      </c>
      <c r="E34" s="63">
        <f>D34-C34</f>
        <v>631.40000000000009</v>
      </c>
      <c r="F34" s="63">
        <f t="shared" si="0"/>
        <v>17.144098400716828</v>
      </c>
      <c r="G34" s="73"/>
    </row>
    <row r="35" spans="1:7" ht="15">
      <c r="A35" s="58" t="s">
        <v>124</v>
      </c>
      <c r="B35" s="58" t="s">
        <v>125</v>
      </c>
      <c r="C35" s="59">
        <f>SUM(C36:C37)</f>
        <v>133.19999999999999</v>
      </c>
      <c r="D35" s="59">
        <f t="shared" ref="D35:F35" si="4">SUM(D36:D37)</f>
        <v>689.40000000000009</v>
      </c>
      <c r="E35" s="59">
        <f>SUM(E36:E37)</f>
        <v>556.20000000000005</v>
      </c>
      <c r="F35" s="59">
        <f t="shared" si="4"/>
        <v>29.729729729729748</v>
      </c>
      <c r="G35" s="122"/>
    </row>
    <row r="36" spans="1:7" ht="29.25" customHeight="1">
      <c r="A36" s="65" t="s">
        <v>126</v>
      </c>
      <c r="B36" s="121" t="s">
        <v>61</v>
      </c>
      <c r="C36" s="124">
        <v>0</v>
      </c>
      <c r="D36" s="124">
        <v>516.6</v>
      </c>
      <c r="E36" s="123">
        <f>D36-C36</f>
        <v>516.6</v>
      </c>
      <c r="F36" s="63" t="s">
        <v>190</v>
      </c>
      <c r="G36" s="119"/>
    </row>
    <row r="37" spans="1:7" ht="25.5">
      <c r="A37" s="65" t="s">
        <v>128</v>
      </c>
      <c r="B37" s="74" t="s">
        <v>62</v>
      </c>
      <c r="C37" s="63">
        <v>133.19999999999999</v>
      </c>
      <c r="D37" s="63">
        <v>172.8</v>
      </c>
      <c r="E37" s="63">
        <f>D37-C37</f>
        <v>39.600000000000023</v>
      </c>
      <c r="F37" s="63">
        <f t="shared" si="0"/>
        <v>29.729729729729748</v>
      </c>
      <c r="G37" s="122"/>
    </row>
    <row r="38" spans="1:7" ht="15">
      <c r="A38" s="58" t="s">
        <v>129</v>
      </c>
      <c r="B38" s="58" t="s">
        <v>130</v>
      </c>
      <c r="C38" s="59">
        <f>SUM(C39:C42)</f>
        <v>31653.100000000002</v>
      </c>
      <c r="D38" s="59">
        <f>SUM(D39:D42)</f>
        <v>41072.299999999996</v>
      </c>
      <c r="E38" s="59">
        <f>SUM(E39:E42)</f>
        <v>9419.1999999999989</v>
      </c>
      <c r="F38" s="60">
        <f t="shared" si="0"/>
        <v>29.75759088367332</v>
      </c>
      <c r="G38" s="32"/>
    </row>
    <row r="39" spans="1:7" ht="14.25">
      <c r="A39" s="61" t="s">
        <v>171</v>
      </c>
      <c r="B39" s="74" t="s">
        <v>64</v>
      </c>
      <c r="C39" s="63">
        <v>1676.5</v>
      </c>
      <c r="D39" s="63">
        <v>1668.1</v>
      </c>
      <c r="E39" s="63">
        <f>D39-C39</f>
        <v>-8.4000000000000909</v>
      </c>
      <c r="F39" s="63">
        <f t="shared" si="0"/>
        <v>-0.50104384133612234</v>
      </c>
    </row>
    <row r="40" spans="1:7" ht="14.25">
      <c r="A40" s="61" t="s">
        <v>172</v>
      </c>
      <c r="B40" s="75" t="s">
        <v>65</v>
      </c>
      <c r="C40" s="63">
        <v>25496.9</v>
      </c>
      <c r="D40" s="63">
        <v>34114.5</v>
      </c>
      <c r="E40" s="63">
        <f>D40-C40</f>
        <v>8617.5999999999985</v>
      </c>
      <c r="F40" s="63">
        <f t="shared" si="0"/>
        <v>33.79861865560126</v>
      </c>
    </row>
    <row r="41" spans="1:7" ht="14.25">
      <c r="A41" s="76" t="s">
        <v>173</v>
      </c>
      <c r="B41" s="74" t="s">
        <v>66</v>
      </c>
      <c r="C41" s="63">
        <v>4150</v>
      </c>
      <c r="D41" s="63">
        <v>4878</v>
      </c>
      <c r="E41" s="63">
        <f>D41-C41</f>
        <v>728</v>
      </c>
      <c r="F41" s="63">
        <f t="shared" si="0"/>
        <v>17.542168674698797</v>
      </c>
    </row>
    <row r="42" spans="1:7" ht="25.5">
      <c r="A42" s="76" t="s">
        <v>174</v>
      </c>
      <c r="B42" s="70" t="s">
        <v>67</v>
      </c>
      <c r="C42" s="63">
        <v>329.7</v>
      </c>
      <c r="D42" s="63">
        <v>411.7</v>
      </c>
      <c r="E42" s="63">
        <f>D42-C42</f>
        <v>82</v>
      </c>
      <c r="F42" s="63">
        <f t="shared" si="0"/>
        <v>24.871094934789202</v>
      </c>
    </row>
    <row r="43" spans="1:7" ht="15.75" customHeight="1">
      <c r="A43" s="77" t="s">
        <v>135</v>
      </c>
      <c r="B43" s="77" t="s">
        <v>136</v>
      </c>
      <c r="C43" s="59">
        <f>C44</f>
        <v>6864.9</v>
      </c>
      <c r="D43" s="59">
        <f>D44</f>
        <v>7952.6</v>
      </c>
      <c r="E43" s="59">
        <f>E44</f>
        <v>1087.7000000000007</v>
      </c>
      <c r="F43" s="60">
        <f t="shared" si="0"/>
        <v>15.844367725677005</v>
      </c>
    </row>
    <row r="44" spans="1:7" ht="14.25" customHeight="1">
      <c r="A44" s="78" t="s">
        <v>175</v>
      </c>
      <c r="B44" s="79" t="s">
        <v>69</v>
      </c>
      <c r="C44" s="63">
        <v>6864.9</v>
      </c>
      <c r="D44" s="63">
        <v>7952.6</v>
      </c>
      <c r="E44" s="63">
        <f>D44-C44</f>
        <v>1087.7000000000007</v>
      </c>
      <c r="F44" s="63">
        <f t="shared" si="0"/>
        <v>15.844367725677005</v>
      </c>
    </row>
    <row r="45" spans="1:7" s="68" customFormat="1" ht="25.5">
      <c r="A45" s="67" t="s">
        <v>176</v>
      </c>
      <c r="B45" s="67" t="s">
        <v>177</v>
      </c>
      <c r="C45" s="59">
        <f>C46</f>
        <v>0</v>
      </c>
      <c r="D45" s="59">
        <f>D46</f>
        <v>0</v>
      </c>
      <c r="E45" s="60">
        <f>D45-C45</f>
        <v>0</v>
      </c>
      <c r="F45" s="60" t="s">
        <v>190</v>
      </c>
    </row>
    <row r="46" spans="1:7" ht="38.25">
      <c r="A46" s="69" t="s">
        <v>178</v>
      </c>
      <c r="B46" s="62" t="s">
        <v>71</v>
      </c>
      <c r="C46" s="63"/>
      <c r="D46" s="63"/>
      <c r="E46" s="63">
        <f>D46-C46</f>
        <v>0</v>
      </c>
      <c r="F46" s="63" t="s">
        <v>190</v>
      </c>
    </row>
    <row r="47" spans="1:7" ht="38.25">
      <c r="A47" s="80" t="s">
        <v>138</v>
      </c>
      <c r="B47" s="67" t="s">
        <v>179</v>
      </c>
      <c r="C47" s="59">
        <f>SUM(C48:C49)</f>
        <v>46944</v>
      </c>
      <c r="D47" s="59">
        <f>SUM(D48:D49)</f>
        <v>62917.5</v>
      </c>
      <c r="E47" s="59">
        <f>SUM(E48:E49)</f>
        <v>15973.499999999996</v>
      </c>
      <c r="F47" s="60">
        <f>E47/C47*100</f>
        <v>34.026712678936597</v>
      </c>
    </row>
    <row r="48" spans="1:7" ht="51">
      <c r="A48" s="81" t="s">
        <v>180</v>
      </c>
      <c r="B48" s="70" t="s">
        <v>73</v>
      </c>
      <c r="C48" s="63">
        <v>14908.5</v>
      </c>
      <c r="D48" s="63">
        <v>15216.8</v>
      </c>
      <c r="E48" s="63">
        <f>D48-C48</f>
        <v>308.29999999999927</v>
      </c>
      <c r="F48" s="63">
        <f>E48/C48*100</f>
        <v>2.067947815004858</v>
      </c>
    </row>
    <row r="49" spans="1:6" ht="14.25">
      <c r="A49" s="81" t="s">
        <v>181</v>
      </c>
      <c r="B49" s="70" t="s">
        <v>74</v>
      </c>
      <c r="C49" s="63">
        <v>32035.5</v>
      </c>
      <c r="D49" s="63">
        <v>47700.7</v>
      </c>
      <c r="E49" s="63">
        <f>D49-C49</f>
        <v>15665.199999999997</v>
      </c>
      <c r="F49" s="63">
        <f t="shared" si="0"/>
        <v>48.89950211484134</v>
      </c>
    </row>
    <row r="50" spans="1:6" ht="22.5" customHeight="1">
      <c r="A50" s="240" t="s">
        <v>142</v>
      </c>
      <c r="B50" s="241"/>
      <c r="C50" s="82">
        <f>C38+C35+C32+C26+C24+C20+C16+C4+C12+C45+C43+C47</f>
        <v>790006.50000000023</v>
      </c>
      <c r="D50" s="82">
        <f>D38+D35+D32+D26+D24+D20+D16+D4+D12+D45+D43+D47</f>
        <v>950281.1</v>
      </c>
      <c r="E50" s="82">
        <f>E38+E35+E32+E26+E24+E20+E16+E4+E12+E45+E43+E47</f>
        <v>160274.60000000003</v>
      </c>
      <c r="F50" s="83">
        <f>E50/C50*100</f>
        <v>20.287757126048962</v>
      </c>
    </row>
    <row r="51" spans="1:6">
      <c r="D51" s="84"/>
      <c r="E51" s="84"/>
      <c r="F51" s="84"/>
    </row>
    <row r="52" spans="1:6">
      <c r="E52" s="54"/>
    </row>
    <row r="54" spans="1:6">
      <c r="E54" s="54"/>
    </row>
  </sheetData>
  <mergeCells count="3">
    <mergeCell ref="A1:F1"/>
    <mergeCell ref="A2:F2"/>
    <mergeCell ref="A50:B50"/>
  </mergeCells>
  <printOptions horizontalCentered="1"/>
  <pageMargins left="0.35433070866141736" right="0.35433070866141736" top="0.59055118110236227" bottom="0.59055118110236227" header="0.11811023622047245" footer="0.11811023622047245"/>
  <pageSetup paperSize="9" scale="6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подраздел</vt:lpstr>
      <vt:lpstr>отклонение от первоначального</vt:lpstr>
      <vt:lpstr>Сравнение расходов с 2020 годом</vt:lpstr>
      <vt:lpstr>Лист1</vt:lpstr>
      <vt:lpstr>Лист2</vt:lpstr>
      <vt:lpstr>Лист3</vt:lpstr>
      <vt:lpstr>'отклонение от первоначального'!Область_печати</vt:lpstr>
      <vt:lpstr>'раздел подраздел'!Область_печати</vt:lpstr>
      <vt:lpstr>'Сравнение расходов с 2020 годом'!Область_печати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2022-03-14T08:08:19Z</dcterms:modified>
</cp:coreProperties>
</file>