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11760" activeTab="2"/>
  </bookViews>
  <sheets>
    <sheet name="доходы" sheetId="1" r:id="rId1"/>
    <sheet name="по разделам" sheetId="2" r:id="rId2"/>
    <sheet name="деф-проф " sheetId="3" r:id="rId3"/>
  </sheets>
  <definedNames>
    <definedName name="_xlnm.Print_Area" localSheetId="2">'деф-проф '!$A$1:$E$11</definedName>
    <definedName name="_xlnm.Print_Area" localSheetId="1">'по разделам'!$C$1:$H$56</definedName>
  </definedNames>
  <calcPr fullCalcOnLoad="1"/>
</workbook>
</file>

<file path=xl/sharedStrings.xml><?xml version="1.0" encoding="utf-8"?>
<sst xmlns="http://schemas.openxmlformats.org/spreadsheetml/2006/main" count="294" uniqueCount="203">
  <si>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</si>
  <si>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</si>
  <si>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</si>
  <si>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</si>
  <si>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</si>
  <si>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</si>
  <si>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</si>
  <si>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</si>
  <si>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</si>
  <si>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</si>
  <si>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</si>
  <si>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</si>
  <si>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</si>
  <si>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</si>
  <si>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</si>
  <si>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</si>
  <si>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</si>
  <si>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</si>
  <si>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</si>
  <si>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</si>
  <si>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</si>
  <si>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</si>
  <si>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06</t>
  </si>
  <si>
    <t>Резервные фонды 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</si>
  <si>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</si>
  <si>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</si>
  <si>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 ситуаций природного и техногенного характера, гражданская оборона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</si>
  <si>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</si>
  <si>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</si>
  <si>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</si>
  <si>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</si>
  <si>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</si>
  <si>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</si>
  <si>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</si>
  <si>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</si>
  <si>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</si>
  <si>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</si>
  <si>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</si>
  <si>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</si>
  <si>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</si>
  <si>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</si>
  <si>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</si>
  <si>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</si>
  <si>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</si>
  <si>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</si>
  <si>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</si>
  <si>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  </t>
  </si>
  <si>
    <t>Другие вопросы в области культуры, кинематографии</t>
  </si>
  <si>
    <t>ЗДРАВООХРАНЕНИЕ </t>
  </si>
  <si>
    <t>Санитарно - эпидемиологическое благополучие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</si>
  <si>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</si>
  <si>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</si>
  <si>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</si>
  <si>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</si>
  <si>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</si>
  <si>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>ФИЗИЧЕСКАЯ КУЛЬТУРА И СПОРТ</t>
  </si>
  <si>
    <t>Массовый спорт 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</si>
  <si>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</si>
  <si>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</si>
  <si>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</si>
  <si>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 xml:space="preserve">II. РАСХОДЫ РАЙОННОГО БЮДЖЕТА </t>
  </si>
  <si>
    <t xml:space="preserve">                                III. ДЕФИЦИТ (ПРОФИЦИТ)  РАЙОННОГО БЮДЖЕТА</t>
  </si>
  <si>
    <t xml:space="preserve">                 тыс.руб</t>
  </si>
  <si>
    <t xml:space="preserve">                              Наименование</t>
  </si>
  <si>
    <t>Дефицит(-), профицит(+) районного бюджета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</si>
  <si>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</si>
  <si>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</si>
  <si>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МЕЖБЮДЖЕТНЫЕ ТРАНСФЕРТЫ ОБЩЕГО ХАРАКТЕРА БЮДЖЕТАМ СУБЪЕКТОВ РОССИЙСКОЙ ФЕДЕРАЦИИ</t>
  </si>
  <si>
    <t>Благоустройство</t>
  </si>
  <si>
    <t xml:space="preserve">Другие вопросы в области социальной политики </t>
  </si>
  <si>
    <t>Фактически исполнено за           I полугодие 2020 года</t>
  </si>
  <si>
    <t>Транспорт</t>
  </si>
  <si>
    <t>Приложение 1</t>
  </si>
  <si>
    <t xml:space="preserve"> </t>
  </si>
  <si>
    <t>ОТЧЕТ</t>
  </si>
  <si>
    <t xml:space="preserve">       I. ДОХОДЫ РАЙОННОГО БЮДЖЕТА</t>
  </si>
  <si>
    <t>(тыс. рублей)</t>
  </si>
  <si>
    <t>Код бюджетной классификации РФ</t>
  </si>
  <si>
    <t>Наименование  доходов</t>
  </si>
  <si>
    <t>Фактически исполнено за 1 полугодие 2020 г.</t>
  </si>
  <si>
    <t>Процент исполнения к годовому плану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</si>
  <si>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</si>
  <si>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</si>
  <si>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</si>
  <si>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</si>
  <si>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</si>
  <si>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</si>
  <si>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2 02 10000 00 0000 150</t>
  </si>
  <si>
    <t>Дотации бюджетам субъектов Российской Федерации и муниципальных образований</t>
  </si>
  <si>
    <t>2 02 15001 05 0000 150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</si>
  <si>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</si>
  <si>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</si>
  <si>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сбалансированность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</si>
  <si>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</si>
  <si>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</si>
  <si>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</si>
  <si>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</si>
  <si>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2 02 02003 05 0000 151  </t>
  </si>
  <si>
    <t xml:space="preserve">Субсидии бюджетам муниципальных районов на реформирование муниципальных финансов    </t>
  </si>
  <si>
    <t>2 02 02008 05 0000 151</t>
  </si>
  <si>
    <t>Субсидии бюджетам муниципальных районов на обеспечение жильем молодых семей</t>
  </si>
  <si>
    <t>2 02 02102 05 0000 151</t>
  </si>
  <si>
    <t>Субсидии бюджетам муниципальных районов на закупку автотранспортных средств и коммунальной техники</t>
  </si>
  <si>
    <t>2 02 02024 05 0000 151</t>
  </si>
  <si>
    <r>
      <t>Субсидии бюджетам муниципальных районов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денежные выплаты медицинскому персоналу фельдшерско-акушерских пунктов, врачам, фельдшерам и медицинским сестрам скорой медицинской помощи</t>
    </r>
  </si>
  <si>
    <t>2 02 20077 05 0000 150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</si>
  <si>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строительство, реконструкцию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</si>
  <si>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"Развитие информационного общества и формирование "электронного правительства" Вологодской области" государственной программы "Информационное общество – Вологодская область (2014-2020 годы)"</t>
  </si>
  <si>
    <t>2 02 25169 05 0000150</t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</si>
  <si>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</si>
  <si>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2 02 25210 05 0000 150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</si>
  <si>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</si>
  <si>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районов на реализацию мероприятий по устойчивому развитию сельских территорий</t>
  </si>
  <si>
    <t>2 02 25255 05 0000 150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</si>
  <si>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</si>
  <si>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2 02 25304 05 0000 150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</si>
  <si>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</si>
  <si>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2 02 25491 05 0000 150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</si>
  <si>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</si>
  <si>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2 02 25497 05 0000 150</t>
  </si>
  <si>
    <t>Субсидии бюджетам муниципальных районов на реализацию мероприятий по обеспечению жильем молодых семей в рамках подпрограммы "Стимулирование развития жилищного строительства"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</si>
  <si>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2 02 25511 05 0000 150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</si>
  <si>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2017-2020 годы"</t>
  </si>
  <si>
    <t>2 02 25519 05 0000 150</t>
  </si>
  <si>
    <t>Субсидия бюджетам муниципальных районов на поддержку отрасли культуры</t>
  </si>
  <si>
    <t>2 02 25555 05 0000 150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</si>
  <si>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>общественных</t>
    </r>
    <r>
      <rPr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</si>
  <si>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2 02 29999 05 0000 151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</si>
  <si>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</si>
  <si>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2 02 25576 05 0000 150</t>
  </si>
  <si>
    <t>Субсидии бюджетам муниципальных образований области на обеспечение комплексного развития сельских территорий в рамках подпрограммы "Комплексное развитие сельских территорий Вологодской области" государственной программы области "Развитие агропромышленного комплекса и потребительского рынка Вологодской области на 2013-2020 годы"</t>
  </si>
  <si>
    <t>2 02 29999 05 0000 150</t>
  </si>
  <si>
    <t>Прочие субсидии бюджетам муниципальных районов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</si>
  <si>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</si>
  <si>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</si>
  <si>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</si>
  <si>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Субсидии бюджетам муниципальных образований области на проведение мероприятий по антитеррористической защищенности мест массового пребывания людей в рамках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 в 2013-2020 годах</t>
  </si>
  <si>
    <t xml:space="preserve">2 02 30024 05 0000 151  </t>
  </si>
  <si>
    <t>Субвенции 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</si>
  <si>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Субсидии на внедрение и (или) эксплуатацию аппаратно-программного комплекса "Безопасный город" в рамках подпрограммы "Построение и развитие аппаратно-программного комплекса"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2013-2020 годах"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</si>
  <si>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</si>
  <si>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</si>
  <si>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</si>
  <si>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r>
      <t xml:space="preserve">Субсидии </t>
    </r>
    <r>
      <rPr>
        <sz val="11"/>
        <rFont val="Times New Roman"/>
        <family val="1"/>
      </rPr>
      <t>на приобретение специализированного автотранспорта</t>
    </r>
    <r>
      <rPr>
        <sz val="10"/>
        <rFont val="Times New Roman"/>
        <family val="1"/>
      </rPr>
      <t xml:space="preserve"> для развития мобильной торговли в малонаселенных и труднодоступных населенных пунктах в рамках подпрограммы "Развитие торговли"государственной программы области "Экономическое развитие Вологодской области на 2014-2020 годы"</t>
    </r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</si>
  <si>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программы "Развитие торговли"государственной программы области "Экономическое развитие Вологодской области на 2014-2020 годы"</t>
    </r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</si>
  <si>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</si>
  <si>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</si>
  <si>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на 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 в рамках реализации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</si>
  <si>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Субсидии бюджетам муниципальных образований области на создание в муниципальных общеобразовательных организациях кружков по развитию предпринимательства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</si>
  <si>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на реализацию проекта "Народный бюджет"</t>
  </si>
  <si>
    <t>2 02 30000 00 0000 150</t>
  </si>
  <si>
    <t>Субвенции бюджетам субъектов Российской Федерации и муниципальных образований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</si>
  <si>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</si>
  <si>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</si>
  <si>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 xml:space="preserve">2 02 30024 05 0000 150 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</si>
  <si>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</si>
  <si>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на 2020-2022 годы.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</si>
  <si>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 на 2020-2022 годы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</si>
  <si>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на 2020-2022 годы.
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</si>
  <si>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на 2020-2022 годы.</t>
  </si>
  <si>
    <t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на 2020-2022 годы.</t>
  </si>
  <si>
    <t>Субвенции на  осуществление отдельных государственных полномочий в соответствии с законом области от 6 декабря 2013 года № 3223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 на 2020-2022 годы.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</si>
  <si>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на 2020-2022 годы.
</t>
  </si>
  <si>
    <t xml:space="preserve">2 02 35120 05 0000 150 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</si>
  <si>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</si>
  <si>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</si>
  <si>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</si>
  <si>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2 02 39998 05 0000 150</t>
  </si>
  <si>
    <t>Единая субвенция бюджетам муниципальных районов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</si>
  <si>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</si>
  <si>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</si>
  <si>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</si>
  <si>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</si>
  <si>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</si>
  <si>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</si>
  <si>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</si>
  <si>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</si>
  <si>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</si>
  <si>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</si>
  <si>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</si>
  <si>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</si>
  <si>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Межбюджетные трансферты из бюджета МО г.Никольск на передачу осуществления части полномочий по строительству, реконструкции и капитальному ремонту централизованной системы водоснабжения и водоотведения в г. Никольск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</si>
  <si>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</si>
  <si>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</si>
  <si>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</si>
  <si>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</si>
  <si>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2 07 00000 00 0000 180</t>
  </si>
  <si>
    <t xml:space="preserve">ПРОЧИЕ БЕЗВОЗМЕЗДНЫЕ ПОСТУПЛЕНИЯ </t>
  </si>
  <si>
    <t>2 07 05000 05 0000 180</t>
  </si>
  <si>
    <t>Прочие безвозмездные поступления в бюджеты муниципальных районов</t>
  </si>
  <si>
    <t>2 02 09000 00 0000 151</t>
  </si>
  <si>
    <t>ПРОЧИЕ БЕЗВОЗМЕЗДНЫЕ ПОСТУПЛЕНИЯ ОТ ДРУГИХ БЮДЖЕТОВ БЮДЖЕТНОЙ СИСТЕМЫ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</si>
  <si>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</si>
  <si>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</si>
  <si>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2 02 49999 05 0000 150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</si>
  <si>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годы".</t>
  </si>
  <si>
    <t>2 07 00000 00 0000 000</t>
  </si>
  <si>
    <t xml:space="preserve">ПРОЧИЕ БЕЗВОЗМЕЗДНЫЕ ПОСТУПЛЕНИЯ
</t>
  </si>
  <si>
    <t>2 07 05030 05 0000 180</t>
  </si>
  <si>
    <t>2 07 05030 05 0000 150</t>
  </si>
  <si>
    <t>ИТОГО ДОХОДОВ</t>
  </si>
  <si>
    <t>Фактическое исполнение за             I полугодие 2020 года</t>
  </si>
  <si>
    <t>об исполнении районного бюджета  за I полугодие 2020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</si>
</sst>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7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6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6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7" fillId="0" borderId="0">
      <alignment horizontal="left" vertical="top"/>
      <protection/>
    </xf>
    <xf numFmtId="0" fontId="53" fillId="0" borderId="7" applyNumberFormat="0" applyFill="0" applyAlignment="0" applyProtection="0"/>
    <xf numFmtId="0" fontId="54" fillId="35" borderId="8" applyNumberFormat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8" borderId="10" applyNumberFormat="0" applyFont="0" applyAlignment="0" applyProtection="0"/>
    <xf numFmtId="9" fontId="45" fillId="0" borderId="0" applyFont="0" applyFill="0" applyBorder="0" applyAlignment="0" applyProtection="0"/>
    <xf numFmtId="49" fontId="19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1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11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0" fontId="13" fillId="41" borderId="12" xfId="0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164" fontId="12" fillId="42" borderId="12" xfId="0" applyNumberFormat="1" applyFont="1" applyFill="1" applyBorder="1" applyAlignment="1">
      <alignment horizontal="center" vertical="center"/>
    </xf>
    <xf numFmtId="164" fontId="15" fillId="42" borderId="12" xfId="0" applyNumberFormat="1" applyFont="1" applyFill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wrapText="1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3" fillId="0" borderId="12" xfId="0" applyFont="1" applyFill="1" applyBorder="1" applyAlignment="1">
      <alignment horizontal="center" vertical="center"/>
    </xf>
    <xf numFmtId="164" fontId="63" fillId="0" borderId="12" xfId="95" applyNumberFormat="1" applyFont="1" applyFill="1" applyBorder="1" applyAlignment="1">
      <alignment horizontal="center" vertical="center"/>
      <protection/>
    </xf>
    <xf numFmtId="164" fontId="23" fillId="42" borderId="12" xfId="95" applyNumberFormat="1" applyFont="1" applyFill="1" applyBorder="1" applyAlignment="1">
      <alignment horizontal="center" vertical="center"/>
      <protection/>
    </xf>
    <xf numFmtId="164" fontId="24" fillId="42" borderId="12" xfId="0" applyNumberFormat="1" applyFont="1" applyFill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9" fontId="0" fillId="0" borderId="0" xfId="128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25" fillId="0" borderId="12" xfId="97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2" xfId="97" applyFont="1" applyBorder="1" applyAlignment="1">
      <alignment vertical="top" wrapText="1"/>
      <protection/>
    </xf>
    <xf numFmtId="164" fontId="25" fillId="42" borderId="12" xfId="97" applyNumberFormat="1" applyFont="1" applyFill="1" applyBorder="1" applyAlignment="1">
      <alignment horizontal="center" vertical="center"/>
      <protection/>
    </xf>
    <xf numFmtId="164" fontId="25" fillId="0" borderId="12" xfId="97" applyNumberFormat="1" applyFont="1" applyBorder="1" applyAlignment="1">
      <alignment horizontal="center" vertical="center"/>
      <protection/>
    </xf>
    <xf numFmtId="164" fontId="25" fillId="0" borderId="12" xfId="0" applyNumberFormat="1" applyFont="1" applyBorder="1" applyAlignment="1">
      <alignment horizontal="center" vertical="center"/>
    </xf>
    <xf numFmtId="0" fontId="11" fillId="42" borderId="12" xfId="97" applyFont="1" applyFill="1" applyBorder="1" applyAlignment="1">
      <alignment vertical="top" wrapText="1"/>
      <protection/>
    </xf>
    <xf numFmtId="164" fontId="11" fillId="0" borderId="12" xfId="0" applyNumberFormat="1" applyFont="1" applyBorder="1" applyAlignment="1">
      <alignment horizontal="center" vertical="center"/>
    </xf>
    <xf numFmtId="0" fontId="25" fillId="42" borderId="12" xfId="97" applyFont="1" applyFill="1" applyBorder="1" applyAlignment="1">
      <alignment vertical="top" wrapText="1"/>
      <protection/>
    </xf>
    <xf numFmtId="0" fontId="11" fillId="42" borderId="12" xfId="0" applyFont="1" applyFill="1" applyBorder="1" applyAlignment="1">
      <alignment vertical="top"/>
    </xf>
    <xf numFmtId="0" fontId="11" fillId="42" borderId="12" xfId="97" applyFont="1" applyFill="1" applyBorder="1" applyAlignment="1">
      <alignment horizontal="left" vertical="top" wrapText="1"/>
      <protection/>
    </xf>
    <xf numFmtId="164" fontId="11" fillId="42" borderId="12" xfId="97" applyNumberFormat="1" applyFont="1" applyFill="1" applyBorder="1" applyAlignment="1">
      <alignment horizontal="center" vertical="center"/>
      <protection/>
    </xf>
    <xf numFmtId="0" fontId="64" fillId="42" borderId="12" xfId="0" applyFont="1" applyFill="1" applyBorder="1" applyAlignment="1">
      <alignment vertical="top"/>
    </xf>
    <xf numFmtId="0" fontId="11" fillId="42" borderId="0" xfId="0" applyFont="1" applyFill="1" applyAlignment="1">
      <alignment wrapText="1"/>
    </xf>
    <xf numFmtId="0" fontId="25" fillId="42" borderId="12" xfId="97" applyFont="1" applyFill="1" applyBorder="1" applyAlignment="1">
      <alignment vertical="top"/>
      <protection/>
    </xf>
    <xf numFmtId="0" fontId="25" fillId="42" borderId="14" xfId="97" applyFont="1" applyFill="1" applyBorder="1" applyAlignment="1">
      <alignment vertical="top" wrapText="1"/>
      <protection/>
    </xf>
    <xf numFmtId="0" fontId="25" fillId="42" borderId="15" xfId="97" applyFont="1" applyFill="1" applyBorder="1" applyAlignment="1">
      <alignment vertical="top" wrapText="1"/>
      <protection/>
    </xf>
    <xf numFmtId="164" fontId="11" fillId="42" borderId="12" xfId="96" applyNumberFormat="1" applyFont="1" applyFill="1" applyBorder="1" applyAlignment="1" applyProtection="1">
      <alignment horizontal="center" vertical="center" wrapText="1"/>
      <protection hidden="1"/>
    </xf>
    <xf numFmtId="164" fontId="25" fillId="0" borderId="12" xfId="97" applyNumberFormat="1" applyFont="1" applyFill="1" applyBorder="1" applyAlignment="1">
      <alignment horizontal="center" vertical="center"/>
      <protection/>
    </xf>
    <xf numFmtId="0" fontId="0" fillId="42" borderId="0" xfId="97" applyFill="1">
      <alignment/>
      <protection/>
    </xf>
    <xf numFmtId="0" fontId="11" fillId="42" borderId="12" xfId="97" applyNumberFormat="1" applyFont="1" applyFill="1" applyBorder="1" applyAlignment="1">
      <alignment horizontal="left" vertical="top" wrapText="1"/>
      <protection/>
    </xf>
    <xf numFmtId="0" fontId="11" fillId="42" borderId="12" xfId="97" applyNumberFormat="1" applyFont="1" applyFill="1" applyBorder="1" applyAlignment="1">
      <alignment vertical="top" wrapText="1"/>
      <protection/>
    </xf>
    <xf numFmtId="164" fontId="11" fillId="0" borderId="12" xfId="97" applyNumberFormat="1" applyFont="1" applyFill="1" applyBorder="1" applyAlignment="1">
      <alignment horizontal="center" vertical="center"/>
      <protection/>
    </xf>
    <xf numFmtId="0" fontId="25" fillId="0" borderId="12" xfId="97" applyFont="1" applyFill="1" applyBorder="1" applyAlignment="1">
      <alignment vertical="top" wrapText="1"/>
      <protection/>
    </xf>
    <xf numFmtId="0" fontId="65" fillId="42" borderId="12" xfId="100" applyFont="1" applyFill="1" applyBorder="1" applyAlignment="1">
      <alignment horizontal="left" vertical="top" wrapText="1"/>
      <protection/>
    </xf>
    <xf numFmtId="0" fontId="11" fillId="42" borderId="12" xfId="0" applyFont="1" applyFill="1" applyBorder="1" applyAlignment="1">
      <alignment horizontal="left" vertical="top" wrapText="1"/>
    </xf>
    <xf numFmtId="0" fontId="11" fillId="42" borderId="12" xfId="0" applyFont="1" applyFill="1" applyBorder="1" applyAlignment="1">
      <alignment horizontal="left" vertical="top"/>
    </xf>
    <xf numFmtId="0" fontId="11" fillId="42" borderId="12" xfId="0" applyFont="1" applyFill="1" applyBorder="1" applyAlignment="1">
      <alignment horizontal="justify" vertical="top"/>
    </xf>
    <xf numFmtId="0" fontId="11" fillId="0" borderId="12" xfId="96" applyNumberFormat="1" applyFont="1" applyFill="1" applyBorder="1" applyAlignment="1" applyProtection="1">
      <alignment horizontal="left" vertical="top" wrapText="1"/>
      <protection hidden="1"/>
    </xf>
    <xf numFmtId="0" fontId="25" fillId="42" borderId="12" xfId="97" applyFont="1" applyFill="1" applyBorder="1" applyAlignment="1">
      <alignment horizontal="left" vertical="top" wrapText="1"/>
      <protection/>
    </xf>
    <xf numFmtId="0" fontId="0" fillId="0" borderId="0" xfId="97">
      <alignment/>
      <protection/>
    </xf>
    <xf numFmtId="0" fontId="25" fillId="0" borderId="12" xfId="97" applyFont="1" applyFill="1" applyBorder="1" applyAlignment="1">
      <alignment horizontal="left" vertical="top" wrapText="1"/>
      <protection/>
    </xf>
    <xf numFmtId="0" fontId="11" fillId="0" borderId="14" xfId="97" applyFont="1" applyBorder="1" applyAlignment="1">
      <alignment vertical="top" wrapText="1"/>
      <protection/>
    </xf>
    <xf numFmtId="0" fontId="11" fillId="0" borderId="14" xfId="97" applyFont="1" applyFill="1" applyBorder="1" applyAlignment="1">
      <alignment horizontal="left" vertical="top" wrapText="1"/>
      <protection/>
    </xf>
    <xf numFmtId="0" fontId="11" fillId="42" borderId="12" xfId="96" applyNumberFormat="1" applyFont="1" applyFill="1" applyBorder="1" applyAlignment="1" applyProtection="1">
      <alignment horizontal="left" vertical="top" wrapText="1"/>
      <protection hidden="1"/>
    </xf>
    <xf numFmtId="0" fontId="11" fillId="42" borderId="16" xfId="96" applyNumberFormat="1" applyFont="1" applyFill="1" applyBorder="1" applyAlignment="1" applyProtection="1">
      <alignment vertical="top" wrapText="1"/>
      <protection hidden="1"/>
    </xf>
    <xf numFmtId="0" fontId="11" fillId="0" borderId="12" xfId="97" applyFont="1" applyBorder="1" applyAlignment="1">
      <alignment horizontal="left" vertical="top" wrapText="1"/>
      <protection/>
    </xf>
    <xf numFmtId="0" fontId="11" fillId="42" borderId="16" xfId="96" applyNumberFormat="1" applyFont="1" applyFill="1" applyBorder="1" applyAlignment="1" applyProtection="1">
      <alignment vertical="center" wrapText="1"/>
      <protection hidden="1"/>
    </xf>
    <xf numFmtId="0" fontId="25" fillId="0" borderId="12" xfId="97" applyFont="1" applyBorder="1" applyAlignment="1">
      <alignment horizontal="left" vertical="top" wrapText="1"/>
      <protection/>
    </xf>
    <xf numFmtId="0" fontId="0" fillId="0" borderId="0" xfId="97" applyFill="1">
      <alignment/>
      <protection/>
    </xf>
    <xf numFmtId="0" fontId="25" fillId="42" borderId="12" xfId="0" applyFont="1" applyFill="1" applyBorder="1" applyAlignment="1">
      <alignment horizontal="left" vertical="top"/>
    </xf>
    <xf numFmtId="0" fontId="25" fillId="42" borderId="12" xfId="0" applyFont="1" applyFill="1" applyBorder="1" applyAlignment="1">
      <alignment vertical="top"/>
    </xf>
    <xf numFmtId="0" fontId="11" fillId="0" borderId="12" xfId="97" applyFont="1" applyBorder="1" applyAlignment="1">
      <alignment vertical="top" wrapText="1"/>
      <protection/>
    </xf>
    <xf numFmtId="0" fontId="11" fillId="0" borderId="12" xfId="97" applyFont="1" applyFill="1" applyBorder="1" applyAlignment="1">
      <alignment horizontal="left" vertical="top" wrapText="1"/>
      <protection/>
    </xf>
    <xf numFmtId="0" fontId="11" fillId="0" borderId="12" xfId="97" applyNumberFormat="1" applyFont="1" applyFill="1" applyBorder="1" applyAlignment="1">
      <alignment horizontal="left" vertical="top" wrapText="1"/>
      <protection/>
    </xf>
    <xf numFmtId="0" fontId="66" fillId="0" borderId="12" xfId="0" applyFont="1" applyFill="1" applyBorder="1" applyAlignment="1">
      <alignment horizontal="left" vertical="top" wrapText="1"/>
    </xf>
    <xf numFmtId="0" fontId="11" fillId="42" borderId="12" xfId="0" applyFont="1" applyFill="1" applyBorder="1" applyAlignment="1">
      <alignment vertical="top" wrapText="1"/>
    </xf>
    <xf numFmtId="164" fontId="25" fillId="0" borderId="0" xfId="97" applyNumberFormat="1" applyFont="1" applyBorder="1" applyAlignment="1">
      <alignment horizontal="right"/>
      <protection/>
    </xf>
    <xf numFmtId="164" fontId="11" fillId="0" borderId="0" xfId="97" applyNumberFormat="1" applyFont="1" applyBorder="1" applyAlignment="1">
      <alignment horizontal="center"/>
      <protection/>
    </xf>
    <xf numFmtId="164" fontId="11" fillId="0" borderId="0" xfId="97" applyNumberFormat="1" applyFont="1" applyBorder="1">
      <alignment/>
      <protection/>
    </xf>
    <xf numFmtId="0" fontId="66" fillId="0" borderId="12" xfId="0" applyFont="1" applyFill="1" applyBorder="1" applyAlignment="1">
      <alignment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2" xfId="0" applyFont="1" applyFill="1" applyBorder="1" applyAlignment="1">
      <alignment vertical="top" wrapText="1"/>
    </xf>
    <xf numFmtId="0" fontId="25" fillId="42" borderId="12" xfId="0" applyFont="1" applyFill="1" applyBorder="1" applyAlignment="1">
      <alignment vertical="top" wrapText="1"/>
    </xf>
    <xf numFmtId="0" fontId="25" fillId="0" borderId="12" xfId="97" applyFont="1" applyFill="1" applyBorder="1" applyAlignment="1">
      <alignment horizontal="left" wrapText="1"/>
      <protection/>
    </xf>
    <xf numFmtId="0" fontId="18" fillId="0" borderId="0" xfId="97" applyFont="1" applyAlignment="1">
      <alignment horizontal="left"/>
      <protection/>
    </xf>
    <xf numFmtId="0" fontId="18" fillId="0" borderId="0" xfId="97" applyFont="1" applyAlignment="1">
      <alignment/>
      <protection/>
    </xf>
    <xf numFmtId="4" fontId="18" fillId="0" borderId="0" xfId="97" applyNumberFormat="1" applyFont="1" applyBorder="1">
      <alignment/>
      <protection/>
    </xf>
    <xf numFmtId="0" fontId="18" fillId="0" borderId="0" xfId="97" applyFont="1" applyBorder="1">
      <alignment/>
      <protection/>
    </xf>
    <xf numFmtId="0" fontId="18" fillId="0" borderId="0" xfId="97" applyFont="1">
      <alignment/>
      <protection/>
    </xf>
    <xf numFmtId="0" fontId="25" fillId="0" borderId="0" xfId="0" applyFont="1" applyAlignment="1">
      <alignment/>
    </xf>
    <xf numFmtId="0" fontId="11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5" fillId="0" borderId="0" xfId="96" applyNumberFormat="1" applyFont="1" applyFill="1" applyAlignment="1" applyProtection="1">
      <alignment horizontal="center" vertical="center" wrapText="1"/>
      <protection hidden="1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33"/>
  <sheetViews>
    <sheetView zoomScalePageLayoutView="0" workbookViewId="0" topLeftCell="A91">
      <selection activeCell="F6" sqref="F6"/>
    </sheetView>
  </sheetViews>
  <sheetFormatPr defaultColWidth="9.00390625" defaultRowHeight="12.75"/>
  <cols>
    <col min="1" max="1" width="22.125" style="94" customWidth="1"/>
    <col min="2" max="2" width="74.125" style="95" customWidth="1"/>
    <col min="3" max="3" width="13.75390625" style="98" customWidth="1"/>
    <col min="4" max="4" width="13.875" style="38" customWidth="1"/>
    <col min="5" max="5" width="12.875" style="38" customWidth="1"/>
    <col min="6" max="16384" width="9.125" style="38" customWidth="1"/>
  </cols>
  <sheetData>
    <row r="1" spans="1:5" ht="18.75">
      <c r="A1" s="101"/>
      <c r="B1" s="102"/>
      <c r="C1" s="108" t="s">
        <v>72</v>
      </c>
      <c r="D1" s="108"/>
      <c r="E1" s="108"/>
    </row>
    <row r="2" spans="1:5" ht="18.75">
      <c r="A2" s="101"/>
      <c r="B2" s="102"/>
      <c r="C2" s="108"/>
      <c r="D2" s="108"/>
      <c r="E2" s="108"/>
    </row>
    <row r="3" spans="1:5" ht="18.75">
      <c r="A3" s="101"/>
      <c r="B3" s="102"/>
      <c r="C3" s="108" t="s">
        <v>73</v>
      </c>
      <c r="D3" s="108"/>
      <c r="E3" s="108"/>
    </row>
    <row r="4" spans="1:5" ht="18.75">
      <c r="A4" s="109" t="s">
        <v>74</v>
      </c>
      <c r="B4" s="109"/>
      <c r="C4" s="109"/>
      <c r="D4" s="109"/>
      <c r="E4" s="109"/>
    </row>
    <row r="5" spans="1:5" ht="18.75">
      <c r="A5" s="109" t="s">
        <v>202</v>
      </c>
      <c r="B5" s="109"/>
      <c r="C5" s="109"/>
      <c r="D5" s="109"/>
      <c r="E5" s="109"/>
    </row>
    <row r="6" spans="1:5" ht="19.5">
      <c r="A6" s="103"/>
      <c r="B6" s="104"/>
      <c r="C6" s="105"/>
      <c r="D6" s="105"/>
      <c r="E6" s="105"/>
    </row>
    <row r="7" spans="1:5" ht="15.75" customHeight="1">
      <c r="A7" s="109" t="s">
        <v>75</v>
      </c>
      <c r="B7" s="109"/>
      <c r="C7" s="109"/>
      <c r="D7" s="109"/>
      <c r="E7" s="109"/>
    </row>
    <row r="8" spans="1:5" ht="12.75">
      <c r="A8" s="107"/>
      <c r="B8" s="107"/>
      <c r="C8" s="107"/>
      <c r="D8" s="99" t="s">
        <v>76</v>
      </c>
      <c r="E8" s="100"/>
    </row>
    <row r="9" spans="1:6" ht="63.75" customHeight="1">
      <c r="A9" s="39" t="s">
        <v>77</v>
      </c>
      <c r="B9" s="39" t="s">
        <v>78</v>
      </c>
      <c r="C9" s="40" t="s">
        <v>9</v>
      </c>
      <c r="D9" s="40" t="s">
        <v>79</v>
      </c>
      <c r="E9" s="40" t="s">
        <v>80</v>
      </c>
      <c r="F9" s="106"/>
    </row>
    <row r="10" spans="1:5" ht="21" customHeight="1">
      <c r="A10" s="41" t="s">
        <v>81</v>
      </c>
      <c r="B10" s="41" t="s">
        <v>82</v>
      </c>
      <c r="C10" s="42">
        <v>193536.5</v>
      </c>
      <c r="D10" s="43">
        <v>88659.6</v>
      </c>
      <c r="E10" s="44">
        <f>SUM(D10/C10*100)</f>
        <v>45.81027351429834</v>
      </c>
    </row>
    <row r="11" spans="1:5" ht="24" customHeight="1">
      <c r="A11" s="41" t="s">
        <v>83</v>
      </c>
      <c r="B11" s="41" t="s">
        <v>84</v>
      </c>
      <c r="C11" s="43">
        <f>C12+C88</f>
        <v>644485.6089999999</v>
      </c>
      <c r="D11" s="43">
        <f>D12</f>
        <v>246595.18900000004</v>
      </c>
      <c r="E11" s="44">
        <f aca="true" t="shared" si="0" ref="E11:E90">SUM(D11/C11*100)</f>
        <v>38.26232666119936</v>
      </c>
    </row>
    <row r="12" spans="1:5" ht="25.5">
      <c r="A12" s="45" t="s">
        <v>85</v>
      </c>
      <c r="B12" s="45" t="s">
        <v>86</v>
      </c>
      <c r="C12" s="42">
        <f>C13+C17+C53+C67</f>
        <v>644473.6089999999</v>
      </c>
      <c r="D12" s="42">
        <f>D13+D17+D53+D67</f>
        <v>246595.18900000004</v>
      </c>
      <c r="E12" s="46">
        <f t="shared" si="0"/>
        <v>38.263039099867946</v>
      </c>
    </row>
    <row r="13" spans="1:5" ht="25.5" customHeight="1">
      <c r="A13" s="47" t="s">
        <v>87</v>
      </c>
      <c r="B13" s="47" t="s">
        <v>88</v>
      </c>
      <c r="C13" s="42">
        <f>SUM(C14+C15+C16)</f>
        <v>157375.6</v>
      </c>
      <c r="D13" s="42">
        <f>SUM(D14+D15+D16)</f>
        <v>61201.5</v>
      </c>
      <c r="E13" s="46">
        <f t="shared" si="0"/>
        <v>38.8888112261367</v>
      </c>
    </row>
    <row r="14" spans="1:5" ht="24" customHeight="1">
      <c r="A14" s="48" t="s">
        <v>89</v>
      </c>
      <c r="B14" s="49" t="s">
        <v>90</v>
      </c>
      <c r="C14" s="42">
        <v>81056.3</v>
      </c>
      <c r="D14" s="50">
        <v>21624.7</v>
      </c>
      <c r="E14" s="46">
        <f t="shared" si="0"/>
        <v>26.678617208039352</v>
      </c>
    </row>
    <row r="15" spans="1:5" ht="24" customHeight="1">
      <c r="A15" s="51" t="s">
        <v>91</v>
      </c>
      <c r="B15" s="49" t="s">
        <v>92</v>
      </c>
      <c r="C15" s="42">
        <v>2266</v>
      </c>
      <c r="D15" s="50">
        <v>2550.2</v>
      </c>
      <c r="E15" s="46">
        <f t="shared" si="0"/>
        <v>112.54192409532216</v>
      </c>
    </row>
    <row r="16" spans="1:5" ht="25.5" customHeight="1">
      <c r="A16" s="45" t="s">
        <v>93</v>
      </c>
      <c r="B16" s="52" t="s">
        <v>94</v>
      </c>
      <c r="C16" s="42">
        <v>74053.3</v>
      </c>
      <c r="D16" s="50">
        <v>37026.6</v>
      </c>
      <c r="E16" s="46">
        <f t="shared" si="0"/>
        <v>49.99993248106431</v>
      </c>
    </row>
    <row r="17" spans="1:5" ht="25.5">
      <c r="A17" s="47" t="s">
        <v>95</v>
      </c>
      <c r="B17" s="47" t="s">
        <v>96</v>
      </c>
      <c r="C17" s="42">
        <f>C22+C23+C24+C25+C28+C29+C30+C31+C32+C33+C34+C36+C37</f>
        <v>138032.709</v>
      </c>
      <c r="D17" s="42">
        <f>D22+D23+D24+D25+D28+D29+D30+D31+D32+D33+D34+D36+D37</f>
        <v>5232.509999999999</v>
      </c>
      <c r="E17" s="46">
        <f t="shared" si="0"/>
        <v>3.79077541686152</v>
      </c>
    </row>
    <row r="18" spans="1:5" ht="25.5" customHeight="1" hidden="1">
      <c r="A18" s="53" t="s">
        <v>97</v>
      </c>
      <c r="B18" s="47" t="s">
        <v>98</v>
      </c>
      <c r="C18" s="42"/>
      <c r="D18" s="42"/>
      <c r="E18" s="46" t="e">
        <f t="shared" si="0"/>
        <v>#DIV/0!</v>
      </c>
    </row>
    <row r="19" spans="1:5" ht="25.5" customHeight="1" hidden="1">
      <c r="A19" s="54" t="s">
        <v>99</v>
      </c>
      <c r="B19" s="55" t="s">
        <v>100</v>
      </c>
      <c r="C19" s="42"/>
      <c r="D19" s="42"/>
      <c r="E19" s="46" t="e">
        <f t="shared" si="0"/>
        <v>#DIV/0!</v>
      </c>
    </row>
    <row r="20" spans="1:5" ht="25.5" customHeight="1" hidden="1">
      <c r="A20" s="47" t="s">
        <v>101</v>
      </c>
      <c r="B20" s="47" t="s">
        <v>102</v>
      </c>
      <c r="C20" s="42"/>
      <c r="D20" s="42"/>
      <c r="E20" s="46" t="e">
        <f t="shared" si="0"/>
        <v>#DIV/0!</v>
      </c>
    </row>
    <row r="21" spans="1:5" ht="38.25" customHeight="1" hidden="1">
      <c r="A21" s="47" t="s">
        <v>103</v>
      </c>
      <c r="B21" s="47" t="s">
        <v>104</v>
      </c>
      <c r="C21" s="42"/>
      <c r="D21" s="42"/>
      <c r="E21" s="46" t="e">
        <f t="shared" si="0"/>
        <v>#DIV/0!</v>
      </c>
    </row>
    <row r="22" spans="1:5" s="58" customFormat="1" ht="80.25" customHeight="1">
      <c r="A22" s="45" t="s">
        <v>105</v>
      </c>
      <c r="B22" s="49" t="s">
        <v>106</v>
      </c>
      <c r="C22" s="56">
        <v>24347</v>
      </c>
      <c r="D22" s="57">
        <f>SUM(D24:D25)</f>
        <v>0</v>
      </c>
      <c r="E22" s="46">
        <f t="shared" si="0"/>
        <v>0</v>
      </c>
    </row>
    <row r="23" spans="1:5" s="58" customFormat="1" ht="80.25" customHeight="1">
      <c r="A23" s="45" t="s">
        <v>105</v>
      </c>
      <c r="B23" s="59" t="s">
        <v>107</v>
      </c>
      <c r="C23" s="56">
        <v>5390</v>
      </c>
      <c r="D23" s="57">
        <v>0</v>
      </c>
      <c r="E23" s="46">
        <f t="shared" si="0"/>
        <v>0</v>
      </c>
    </row>
    <row r="24" spans="1:5" s="58" customFormat="1" ht="78" customHeight="1">
      <c r="A24" s="60" t="s">
        <v>108</v>
      </c>
      <c r="B24" s="49" t="s">
        <v>109</v>
      </c>
      <c r="C24" s="56">
        <v>2234.2</v>
      </c>
      <c r="D24" s="61">
        <v>0</v>
      </c>
      <c r="E24" s="46">
        <f t="shared" si="0"/>
        <v>0</v>
      </c>
    </row>
    <row r="25" spans="1:5" s="58" customFormat="1" ht="67.5" customHeight="1">
      <c r="A25" s="45" t="s">
        <v>110</v>
      </c>
      <c r="B25" s="49" t="s">
        <v>111</v>
      </c>
      <c r="C25" s="56">
        <v>2259.1</v>
      </c>
      <c r="D25" s="61">
        <v>0</v>
      </c>
      <c r="E25" s="46">
        <f t="shared" si="0"/>
        <v>0</v>
      </c>
    </row>
    <row r="26" spans="1:5" s="58" customFormat="1" ht="36.75" customHeight="1" hidden="1">
      <c r="A26" s="62"/>
      <c r="B26" s="63" t="s">
        <v>112</v>
      </c>
      <c r="C26" s="61">
        <v>1874.7</v>
      </c>
      <c r="D26" s="61"/>
      <c r="E26" s="46">
        <f t="shared" si="0"/>
        <v>0</v>
      </c>
    </row>
    <row r="27" spans="1:5" s="58" customFormat="1" ht="36.75" customHeight="1" hidden="1">
      <c r="A27" s="62"/>
      <c r="B27" s="63" t="s">
        <v>112</v>
      </c>
      <c r="C27" s="61">
        <v>670.8</v>
      </c>
      <c r="D27" s="61"/>
      <c r="E27" s="46">
        <f t="shared" si="0"/>
        <v>0</v>
      </c>
    </row>
    <row r="28" spans="1:5" s="58" customFormat="1" ht="71.25" customHeight="1">
      <c r="A28" s="45" t="s">
        <v>113</v>
      </c>
      <c r="B28" s="49" t="s">
        <v>114</v>
      </c>
      <c r="C28" s="56">
        <v>5000</v>
      </c>
      <c r="D28" s="57">
        <v>0</v>
      </c>
      <c r="E28" s="46">
        <f t="shared" si="0"/>
        <v>0</v>
      </c>
    </row>
    <row r="29" spans="1:5" s="58" customFormat="1" ht="71.25" customHeight="1">
      <c r="A29" s="45" t="s">
        <v>115</v>
      </c>
      <c r="B29" s="59" t="s">
        <v>116</v>
      </c>
      <c r="C29" s="56">
        <v>1964.4</v>
      </c>
      <c r="D29" s="57">
        <v>0</v>
      </c>
      <c r="E29" s="46">
        <f t="shared" si="0"/>
        <v>0</v>
      </c>
    </row>
    <row r="30" spans="1:5" s="58" customFormat="1" ht="54.75" customHeight="1">
      <c r="A30" s="45" t="s">
        <v>117</v>
      </c>
      <c r="B30" s="49" t="s">
        <v>118</v>
      </c>
      <c r="C30" s="56">
        <v>728.7</v>
      </c>
      <c r="D30" s="61">
        <v>0</v>
      </c>
      <c r="E30" s="46">
        <f t="shared" si="0"/>
        <v>0</v>
      </c>
    </row>
    <row r="31" spans="1:5" s="58" customFormat="1" ht="65.25" customHeight="1">
      <c r="A31" s="48" t="s">
        <v>119</v>
      </c>
      <c r="B31" s="64" t="s">
        <v>120</v>
      </c>
      <c r="C31" s="56">
        <v>600.256</v>
      </c>
      <c r="D31" s="61">
        <v>600.3</v>
      </c>
      <c r="E31" s="46">
        <f t="shared" si="0"/>
        <v>100.00733020577886</v>
      </c>
    </row>
    <row r="32" spans="1:5" s="58" customFormat="1" ht="66.75" customHeight="1">
      <c r="A32" s="45" t="s">
        <v>121</v>
      </c>
      <c r="B32" s="49" t="s">
        <v>122</v>
      </c>
      <c r="C32" s="56">
        <v>357.8</v>
      </c>
      <c r="D32" s="61">
        <v>0</v>
      </c>
      <c r="E32" s="46">
        <f t="shared" si="0"/>
        <v>0</v>
      </c>
    </row>
    <row r="33" spans="1:5" s="58" customFormat="1" ht="32.25" customHeight="1">
      <c r="A33" s="65" t="s">
        <v>123</v>
      </c>
      <c r="B33" s="66" t="s">
        <v>124</v>
      </c>
      <c r="C33" s="56">
        <v>5993.599</v>
      </c>
      <c r="D33" s="61">
        <v>0</v>
      </c>
      <c r="E33" s="46">
        <f t="shared" si="0"/>
        <v>0</v>
      </c>
    </row>
    <row r="34" spans="1:5" s="58" customFormat="1" ht="61.5" customHeight="1">
      <c r="A34" s="45" t="s">
        <v>125</v>
      </c>
      <c r="B34" s="49" t="s">
        <v>126</v>
      </c>
      <c r="C34" s="56">
        <v>1763.2</v>
      </c>
      <c r="D34" s="61">
        <v>0</v>
      </c>
      <c r="E34" s="46">
        <f t="shared" si="0"/>
        <v>0</v>
      </c>
    </row>
    <row r="35" spans="1:5" s="58" customFormat="1" ht="48" customHeight="1" hidden="1">
      <c r="A35" s="45" t="s">
        <v>127</v>
      </c>
      <c r="B35" s="67" t="s">
        <v>128</v>
      </c>
      <c r="C35" s="50">
        <v>0</v>
      </c>
      <c r="D35" s="61">
        <v>0</v>
      </c>
      <c r="E35" s="46" t="e">
        <f t="shared" si="0"/>
        <v>#DIV/0!</v>
      </c>
    </row>
    <row r="36" spans="1:5" s="58" customFormat="1" ht="68.25" customHeight="1">
      <c r="A36" s="45" t="s">
        <v>129</v>
      </c>
      <c r="B36" s="49" t="s">
        <v>130</v>
      </c>
      <c r="C36" s="56">
        <v>21452.754</v>
      </c>
      <c r="D36" s="61">
        <v>3255.6</v>
      </c>
      <c r="E36" s="46">
        <f t="shared" si="0"/>
        <v>15.175673948435712</v>
      </c>
    </row>
    <row r="37" spans="1:5" s="69" customFormat="1" ht="18.75" customHeight="1">
      <c r="A37" s="47" t="s">
        <v>131</v>
      </c>
      <c r="B37" s="68" t="s">
        <v>132</v>
      </c>
      <c r="C37" s="42">
        <f>SUM(C39:C52)</f>
        <v>65941.7</v>
      </c>
      <c r="D37" s="42">
        <f>SUM(D39:D52)</f>
        <v>1376.61</v>
      </c>
      <c r="E37" s="46">
        <f t="shared" si="0"/>
        <v>2.0876167887694734</v>
      </c>
    </row>
    <row r="38" spans="1:5" s="69" customFormat="1" ht="25.5" customHeight="1" hidden="1">
      <c r="A38" s="41" t="s">
        <v>133</v>
      </c>
      <c r="B38" s="70" t="s">
        <v>134</v>
      </c>
      <c r="C38" s="57" t="e">
        <f>SUM(#REF!+#REF!)</f>
        <v>#REF!</v>
      </c>
      <c r="D38" s="57" t="e">
        <f>SUM(#REF!+#REF!)</f>
        <v>#REF!</v>
      </c>
      <c r="E38" s="46" t="e">
        <f t="shared" si="0"/>
        <v>#REF!</v>
      </c>
    </row>
    <row r="39" spans="1:5" s="69" customFormat="1" ht="77.25" customHeight="1">
      <c r="A39" s="45" t="s">
        <v>131</v>
      </c>
      <c r="B39" s="49" t="s">
        <v>135</v>
      </c>
      <c r="C39" s="56">
        <v>48500</v>
      </c>
      <c r="D39" s="42">
        <v>0</v>
      </c>
      <c r="E39" s="46">
        <f t="shared" si="0"/>
        <v>0</v>
      </c>
    </row>
    <row r="40" spans="1:5" s="58" customFormat="1" ht="67.5" customHeight="1">
      <c r="A40" s="45" t="s">
        <v>131</v>
      </c>
      <c r="B40" s="49" t="s">
        <v>136</v>
      </c>
      <c r="C40" s="56">
        <v>1033.6</v>
      </c>
      <c r="D40" s="50">
        <v>391.076</v>
      </c>
      <c r="E40" s="46">
        <f t="shared" si="0"/>
        <v>37.83630030959753</v>
      </c>
    </row>
    <row r="41" spans="1:5" s="69" customFormat="1" ht="61.5" customHeight="1" hidden="1">
      <c r="A41" s="71" t="s">
        <v>137</v>
      </c>
      <c r="B41" s="72" t="s">
        <v>138</v>
      </c>
      <c r="C41" s="61">
        <v>0</v>
      </c>
      <c r="D41" s="50"/>
      <c r="E41" s="46" t="e">
        <f t="shared" si="0"/>
        <v>#DIV/0!</v>
      </c>
    </row>
    <row r="42" spans="1:5" s="58" customFormat="1" ht="68.25" customHeight="1">
      <c r="A42" s="45" t="s">
        <v>131</v>
      </c>
      <c r="B42" s="59" t="s">
        <v>139</v>
      </c>
      <c r="C42" s="50">
        <v>276.6</v>
      </c>
      <c r="D42" s="50">
        <v>90.857</v>
      </c>
      <c r="E42" s="46">
        <f t="shared" si="0"/>
        <v>32.84779464931308</v>
      </c>
    </row>
    <row r="43" spans="1:5" s="58" customFormat="1" ht="67.5" customHeight="1">
      <c r="A43" s="45" t="s">
        <v>131</v>
      </c>
      <c r="B43" s="73" t="s">
        <v>140</v>
      </c>
      <c r="C43" s="50">
        <v>8057.9</v>
      </c>
      <c r="D43" s="50">
        <v>0</v>
      </c>
      <c r="E43" s="46">
        <f t="shared" si="0"/>
        <v>0</v>
      </c>
    </row>
    <row r="44" spans="1:5" s="58" customFormat="1" ht="75.75" customHeight="1">
      <c r="A44" s="45" t="s">
        <v>131</v>
      </c>
      <c r="B44" s="73" t="s">
        <v>141</v>
      </c>
      <c r="C44" s="50">
        <v>1436.1</v>
      </c>
      <c r="D44" s="50">
        <v>0</v>
      </c>
      <c r="E44" s="46">
        <f t="shared" si="0"/>
        <v>0</v>
      </c>
    </row>
    <row r="45" spans="1:5" s="58" customFormat="1" ht="78.75" customHeight="1">
      <c r="A45" s="45" t="s">
        <v>131</v>
      </c>
      <c r="B45" s="74" t="s">
        <v>142</v>
      </c>
      <c r="C45" s="56">
        <v>2000</v>
      </c>
      <c r="D45" s="50">
        <v>605.323</v>
      </c>
      <c r="E45" s="46">
        <f t="shared" si="0"/>
        <v>30.266149999999996</v>
      </c>
    </row>
    <row r="46" spans="1:5" s="58" customFormat="1" ht="55.5" customHeight="1">
      <c r="A46" s="45" t="s">
        <v>131</v>
      </c>
      <c r="B46" s="73" t="s">
        <v>143</v>
      </c>
      <c r="C46" s="56">
        <v>769.2</v>
      </c>
      <c r="D46" s="50">
        <v>0</v>
      </c>
      <c r="E46" s="46">
        <f t="shared" si="0"/>
        <v>0</v>
      </c>
    </row>
    <row r="47" spans="1:5" s="58" customFormat="1" ht="45" customHeight="1">
      <c r="A47" s="45" t="s">
        <v>131</v>
      </c>
      <c r="B47" s="73" t="s">
        <v>144</v>
      </c>
      <c r="C47" s="50">
        <v>799.5</v>
      </c>
      <c r="D47" s="50">
        <v>149.354</v>
      </c>
      <c r="E47" s="46">
        <f t="shared" si="0"/>
        <v>18.68092557848656</v>
      </c>
    </row>
    <row r="48" spans="1:5" s="58" customFormat="1" ht="68.25" customHeight="1">
      <c r="A48" s="45" t="s">
        <v>123</v>
      </c>
      <c r="B48" s="49" t="s">
        <v>145</v>
      </c>
      <c r="C48" s="50">
        <v>1525</v>
      </c>
      <c r="D48" s="50">
        <v>0</v>
      </c>
      <c r="E48" s="46">
        <f t="shared" si="0"/>
        <v>0</v>
      </c>
    </row>
    <row r="49" spans="1:5" s="58" customFormat="1" ht="68.25" customHeight="1">
      <c r="A49" s="45" t="s">
        <v>131</v>
      </c>
      <c r="B49" s="59" t="s">
        <v>146</v>
      </c>
      <c r="C49" s="50">
        <v>1080</v>
      </c>
      <c r="D49" s="50">
        <v>0</v>
      </c>
      <c r="E49" s="46">
        <f t="shared" si="0"/>
        <v>0</v>
      </c>
    </row>
    <row r="50" spans="1:5" s="58" customFormat="1" ht="84" customHeight="1">
      <c r="A50" s="45" t="s">
        <v>131</v>
      </c>
      <c r="B50" s="59" t="s">
        <v>147</v>
      </c>
      <c r="C50" s="50">
        <v>253.8</v>
      </c>
      <c r="D50" s="50">
        <v>0</v>
      </c>
      <c r="E50" s="46">
        <f t="shared" si="0"/>
        <v>0</v>
      </c>
    </row>
    <row r="51" spans="1:5" s="58" customFormat="1" ht="68.25" customHeight="1">
      <c r="A51" s="45" t="s">
        <v>131</v>
      </c>
      <c r="B51" s="59" t="s">
        <v>148</v>
      </c>
      <c r="C51" s="50">
        <v>70</v>
      </c>
      <c r="D51" s="50">
        <v>0</v>
      </c>
      <c r="E51" s="46">
        <f t="shared" si="0"/>
        <v>0</v>
      </c>
    </row>
    <row r="52" spans="1:5" s="58" customFormat="1" ht="28.5" customHeight="1">
      <c r="A52" s="45" t="s">
        <v>131</v>
      </c>
      <c r="B52" s="59" t="s">
        <v>149</v>
      </c>
      <c r="C52" s="50">
        <v>140</v>
      </c>
      <c r="D52" s="50">
        <v>140</v>
      </c>
      <c r="E52" s="46">
        <f t="shared" si="0"/>
        <v>100</v>
      </c>
    </row>
    <row r="53" spans="1:5" s="58" customFormat="1" ht="27.75" customHeight="1">
      <c r="A53" s="47" t="s">
        <v>150</v>
      </c>
      <c r="B53" s="68" t="s">
        <v>151</v>
      </c>
      <c r="C53" s="42">
        <f>SUM(C56+C55+C66+C64)</f>
        <v>344875.69999999995</v>
      </c>
      <c r="D53" s="42">
        <f>SUM(D56+D66+D64)</f>
        <v>178157.07900000003</v>
      </c>
      <c r="E53" s="46">
        <f t="shared" si="0"/>
        <v>51.658345021119224</v>
      </c>
    </row>
    <row r="54" spans="1:5" s="58" customFormat="1" ht="22.5" customHeight="1" hidden="1">
      <c r="A54" s="75" t="s">
        <v>137</v>
      </c>
      <c r="B54" s="70"/>
      <c r="C54" s="57"/>
      <c r="D54" s="57"/>
      <c r="E54" s="46" t="e">
        <f t="shared" si="0"/>
        <v>#DIV/0!</v>
      </c>
    </row>
    <row r="55" spans="1:5" s="58" customFormat="1" ht="36.75" customHeight="1">
      <c r="A55" s="45" t="s">
        <v>152</v>
      </c>
      <c r="B55" s="49" t="s">
        <v>153</v>
      </c>
      <c r="C55" s="50">
        <v>5510.1</v>
      </c>
      <c r="D55" s="57">
        <v>0</v>
      </c>
      <c r="E55" s="46">
        <f t="shared" si="0"/>
        <v>0</v>
      </c>
    </row>
    <row r="56" spans="1:5" s="58" customFormat="1" ht="37.5" customHeight="1">
      <c r="A56" s="47" t="s">
        <v>154</v>
      </c>
      <c r="B56" s="68" t="s">
        <v>155</v>
      </c>
      <c r="C56" s="42">
        <f>SUM(C57:C63)</f>
        <v>336584.89999999997</v>
      </c>
      <c r="D56" s="42">
        <f>SUM(D57:D63)</f>
        <v>176892.6</v>
      </c>
      <c r="E56" s="46">
        <f t="shared" si="0"/>
        <v>52.5551205654205</v>
      </c>
    </row>
    <row r="57" spans="1:5" s="58" customFormat="1" ht="54.75" customHeight="1">
      <c r="A57" s="45" t="s">
        <v>154</v>
      </c>
      <c r="B57" s="49" t="s">
        <v>156</v>
      </c>
      <c r="C57" s="50">
        <v>28758.6</v>
      </c>
      <c r="D57" s="50">
        <v>10051</v>
      </c>
      <c r="E57" s="46">
        <f t="shared" si="0"/>
        <v>34.94954552725098</v>
      </c>
    </row>
    <row r="58" spans="1:5" s="58" customFormat="1" ht="67.5" customHeight="1">
      <c r="A58" s="45" t="s">
        <v>154</v>
      </c>
      <c r="B58" s="59" t="s">
        <v>157</v>
      </c>
      <c r="C58" s="50">
        <v>294</v>
      </c>
      <c r="D58" s="61">
        <v>0</v>
      </c>
      <c r="E58" s="46">
        <f t="shared" si="0"/>
        <v>0</v>
      </c>
    </row>
    <row r="59" spans="1:5" s="58" customFormat="1" ht="63" customHeight="1">
      <c r="A59" s="45" t="s">
        <v>154</v>
      </c>
      <c r="B59" s="49" t="s">
        <v>158</v>
      </c>
      <c r="C59" s="50">
        <v>283610.5</v>
      </c>
      <c r="D59" s="50">
        <v>150361.6</v>
      </c>
      <c r="E59" s="46">
        <f t="shared" si="0"/>
        <v>53.01693696107866</v>
      </c>
    </row>
    <row r="60" spans="1:5" s="58" customFormat="1" ht="66" customHeight="1">
      <c r="A60" s="45" t="s">
        <v>154</v>
      </c>
      <c r="B60" s="59" t="s">
        <v>159</v>
      </c>
      <c r="C60" s="50">
        <v>4951.8</v>
      </c>
      <c r="D60" s="61">
        <v>2179.4</v>
      </c>
      <c r="E60" s="46">
        <f t="shared" si="0"/>
        <v>44.0122783634234</v>
      </c>
    </row>
    <row r="61" spans="1:5" s="58" customFormat="1" ht="60" customHeight="1">
      <c r="A61" s="45" t="s">
        <v>154</v>
      </c>
      <c r="B61" s="49" t="s">
        <v>160</v>
      </c>
      <c r="C61" s="50">
        <v>343.3</v>
      </c>
      <c r="D61" s="61">
        <v>195.8</v>
      </c>
      <c r="E61" s="46">
        <f t="shared" si="0"/>
        <v>57.03466355956889</v>
      </c>
    </row>
    <row r="62" spans="1:5" s="58" customFormat="1" ht="71.25" customHeight="1">
      <c r="A62" s="45" t="s">
        <v>154</v>
      </c>
      <c r="B62" s="49" t="s">
        <v>161</v>
      </c>
      <c r="C62" s="50">
        <v>3434.4</v>
      </c>
      <c r="D62" s="50">
        <v>1717.2</v>
      </c>
      <c r="E62" s="46">
        <f t="shared" si="0"/>
        <v>50</v>
      </c>
    </row>
    <row r="63" spans="1:5" s="58" customFormat="1" ht="66" customHeight="1">
      <c r="A63" s="45" t="s">
        <v>154</v>
      </c>
      <c r="B63" s="76" t="s">
        <v>162</v>
      </c>
      <c r="C63" s="56">
        <v>15192.3</v>
      </c>
      <c r="D63" s="61">
        <v>12387.6</v>
      </c>
      <c r="E63" s="46">
        <f t="shared" si="0"/>
        <v>81.53867419679706</v>
      </c>
    </row>
    <row r="64" spans="1:5" s="58" customFormat="1" ht="48" customHeight="1">
      <c r="A64" s="77" t="s">
        <v>163</v>
      </c>
      <c r="B64" s="70" t="s">
        <v>164</v>
      </c>
      <c r="C64" s="42">
        <v>10</v>
      </c>
      <c r="D64" s="57">
        <v>1.779</v>
      </c>
      <c r="E64" s="46">
        <f t="shared" si="0"/>
        <v>17.79</v>
      </c>
    </row>
    <row r="65" spans="1:5" s="78" customFormat="1" ht="67.5" customHeight="1" hidden="1">
      <c r="A65" s="62" t="s">
        <v>165</v>
      </c>
      <c r="B65" s="70" t="s">
        <v>166</v>
      </c>
      <c r="C65" s="57" t="e">
        <f>SUM(#REF!+#REF!)</f>
        <v>#REF!</v>
      </c>
      <c r="D65" s="57" t="e">
        <f>SUM(#REF!+#REF!)</f>
        <v>#REF!</v>
      </c>
      <c r="E65" s="46" t="e">
        <f t="shared" si="0"/>
        <v>#REF!</v>
      </c>
    </row>
    <row r="66" spans="1:5" s="78" customFormat="1" ht="23.25" customHeight="1">
      <c r="A66" s="79" t="s">
        <v>167</v>
      </c>
      <c r="B66" s="80" t="s">
        <v>168</v>
      </c>
      <c r="C66" s="42">
        <v>2770.7</v>
      </c>
      <c r="D66" s="57">
        <v>1262.7</v>
      </c>
      <c r="E66" s="46">
        <f t="shared" si="0"/>
        <v>45.573320821453066</v>
      </c>
    </row>
    <row r="67" spans="1:5" s="69" customFormat="1" ht="20.25" customHeight="1">
      <c r="A67" s="41" t="s">
        <v>169</v>
      </c>
      <c r="B67" s="70" t="s">
        <v>170</v>
      </c>
      <c r="C67" s="57">
        <f>SUM(C68+C85)</f>
        <v>4189.6</v>
      </c>
      <c r="D67" s="57">
        <f>SUM(D68+D85)</f>
        <v>2004.1</v>
      </c>
      <c r="E67" s="46">
        <f t="shared" si="0"/>
        <v>47.83511552415504</v>
      </c>
    </row>
    <row r="68" spans="1:5" s="69" customFormat="1" ht="39" customHeight="1">
      <c r="A68" s="45" t="s">
        <v>171</v>
      </c>
      <c r="B68" s="49" t="s">
        <v>172</v>
      </c>
      <c r="C68" s="50">
        <v>3849.6</v>
      </c>
      <c r="D68" s="61">
        <v>1664.1</v>
      </c>
      <c r="E68" s="46">
        <f t="shared" si="0"/>
        <v>43.22786783042394</v>
      </c>
    </row>
    <row r="69" spans="1:5" s="69" customFormat="1" ht="29.25" customHeight="1" hidden="1">
      <c r="A69" s="81"/>
      <c r="B69" s="82" t="s">
        <v>173</v>
      </c>
      <c r="C69" s="57">
        <v>54.7</v>
      </c>
      <c r="D69" s="61">
        <v>8</v>
      </c>
      <c r="E69" s="46">
        <f t="shared" si="0"/>
        <v>14.625228519195613</v>
      </c>
    </row>
    <row r="70" spans="1:5" s="69" customFormat="1" ht="28.5" customHeight="1" hidden="1">
      <c r="A70" s="81"/>
      <c r="B70" s="82" t="s">
        <v>174</v>
      </c>
      <c r="C70" s="57">
        <v>44.8</v>
      </c>
      <c r="D70" s="61">
        <v>6.2</v>
      </c>
      <c r="E70" s="46">
        <f t="shared" si="0"/>
        <v>13.839285714285715</v>
      </c>
    </row>
    <row r="71" spans="1:5" s="69" customFormat="1" ht="27.75" customHeight="1" hidden="1">
      <c r="A71" s="81"/>
      <c r="B71" s="82" t="s">
        <v>175</v>
      </c>
      <c r="C71" s="57">
        <v>153</v>
      </c>
      <c r="D71" s="61">
        <v>29.9</v>
      </c>
      <c r="E71" s="46">
        <f t="shared" si="0"/>
        <v>19.54248366013072</v>
      </c>
    </row>
    <row r="72" spans="1:5" s="69" customFormat="1" ht="28.5" customHeight="1" hidden="1">
      <c r="A72" s="81"/>
      <c r="B72" s="82" t="s">
        <v>176</v>
      </c>
      <c r="C72" s="57">
        <v>214.8</v>
      </c>
      <c r="D72" s="61">
        <v>36.9</v>
      </c>
      <c r="E72" s="46">
        <f t="shared" si="0"/>
        <v>17.17877094972067</v>
      </c>
    </row>
    <row r="73" spans="1:5" s="69" customFormat="1" ht="35.25" customHeight="1" hidden="1">
      <c r="A73" s="81"/>
      <c r="B73" s="82" t="s">
        <v>177</v>
      </c>
      <c r="C73" s="57">
        <v>287</v>
      </c>
      <c r="D73" s="61">
        <v>45.6</v>
      </c>
      <c r="E73" s="46">
        <f t="shared" si="0"/>
        <v>15.88850174216028</v>
      </c>
    </row>
    <row r="74" spans="1:5" s="69" customFormat="1" ht="27" customHeight="1" hidden="1">
      <c r="A74" s="81"/>
      <c r="B74" s="83" t="s">
        <v>178</v>
      </c>
      <c r="C74" s="57">
        <v>537.5</v>
      </c>
      <c r="D74" s="61">
        <v>89.4</v>
      </c>
      <c r="E74" s="46">
        <f t="shared" si="0"/>
        <v>16.632558139534883</v>
      </c>
    </row>
    <row r="75" spans="1:5" s="69" customFormat="1" ht="27" customHeight="1" hidden="1">
      <c r="A75" s="81"/>
      <c r="B75" s="82" t="s">
        <v>179</v>
      </c>
      <c r="C75" s="57">
        <v>205.2</v>
      </c>
      <c r="D75" s="61">
        <v>32.8</v>
      </c>
      <c r="E75" s="46">
        <f t="shared" si="0"/>
        <v>15.984405458089668</v>
      </c>
    </row>
    <row r="76" spans="1:5" s="69" customFormat="1" ht="30" customHeight="1" hidden="1">
      <c r="A76" s="81"/>
      <c r="B76" s="82" t="s">
        <v>180</v>
      </c>
      <c r="C76" s="57">
        <v>0.1</v>
      </c>
      <c r="D76" s="61">
        <v>0</v>
      </c>
      <c r="E76" s="46">
        <f t="shared" si="0"/>
        <v>0</v>
      </c>
    </row>
    <row r="77" spans="1:5" s="69" customFormat="1" ht="30" customHeight="1" hidden="1">
      <c r="A77" s="81"/>
      <c r="B77" s="82" t="s">
        <v>181</v>
      </c>
      <c r="C77" s="57"/>
      <c r="D77" s="61">
        <v>0</v>
      </c>
      <c r="E77" s="46" t="e">
        <f t="shared" si="0"/>
        <v>#DIV/0!</v>
      </c>
    </row>
    <row r="78" spans="1:5" s="69" customFormat="1" ht="37.5" customHeight="1" hidden="1">
      <c r="A78" s="81"/>
      <c r="B78" s="82" t="s">
        <v>182</v>
      </c>
      <c r="C78" s="57">
        <v>2073.7</v>
      </c>
      <c r="D78" s="57">
        <v>0</v>
      </c>
      <c r="E78" s="46">
        <f t="shared" si="0"/>
        <v>0</v>
      </c>
    </row>
    <row r="79" spans="1:5" s="69" customFormat="1" ht="44.25" customHeight="1" hidden="1">
      <c r="A79" s="81"/>
      <c r="B79" s="82" t="s">
        <v>183</v>
      </c>
      <c r="C79" s="57">
        <v>50</v>
      </c>
      <c r="D79" s="57">
        <v>0</v>
      </c>
      <c r="E79" s="46">
        <f t="shared" si="0"/>
        <v>0</v>
      </c>
    </row>
    <row r="80" spans="1:5" s="69" customFormat="1" ht="39" customHeight="1" hidden="1">
      <c r="A80" s="41" t="s">
        <v>184</v>
      </c>
      <c r="B80" s="70" t="s">
        <v>185</v>
      </c>
      <c r="C80" s="57">
        <v>0</v>
      </c>
      <c r="D80" s="57">
        <v>0</v>
      </c>
      <c r="E80" s="46" t="e">
        <f t="shared" si="0"/>
        <v>#DIV/0!</v>
      </c>
    </row>
    <row r="81" spans="1:5" s="69" customFormat="1" ht="15.75" customHeight="1" hidden="1">
      <c r="A81" s="41" t="s">
        <v>186</v>
      </c>
      <c r="B81" s="70" t="s">
        <v>187</v>
      </c>
      <c r="C81" s="57">
        <f>C82</f>
        <v>0</v>
      </c>
      <c r="D81" s="57">
        <f>D82</f>
        <v>0</v>
      </c>
      <c r="E81" s="46" t="e">
        <f t="shared" si="0"/>
        <v>#DIV/0!</v>
      </c>
    </row>
    <row r="82" spans="1:5" s="69" customFormat="1" ht="15.75" customHeight="1" hidden="1">
      <c r="A82" s="41" t="s">
        <v>188</v>
      </c>
      <c r="B82" s="84" t="s">
        <v>189</v>
      </c>
      <c r="C82" s="57">
        <v>0</v>
      </c>
      <c r="D82" s="57">
        <v>0</v>
      </c>
      <c r="E82" s="46" t="e">
        <f t="shared" si="0"/>
        <v>#DIV/0!</v>
      </c>
    </row>
    <row r="83" spans="1:5" s="69" customFormat="1" ht="30.75" customHeight="1" hidden="1">
      <c r="A83" s="41" t="s">
        <v>190</v>
      </c>
      <c r="B83" s="70" t="s">
        <v>191</v>
      </c>
      <c r="C83" s="57">
        <f>C84</f>
        <v>0</v>
      </c>
      <c r="D83" s="57">
        <f>D84</f>
        <v>0</v>
      </c>
      <c r="E83" s="46" t="e">
        <f t="shared" si="0"/>
        <v>#DIV/0!</v>
      </c>
    </row>
    <row r="84" spans="1:5" s="69" customFormat="1" ht="27.75" customHeight="1" hidden="1">
      <c r="A84" s="41" t="s">
        <v>192</v>
      </c>
      <c r="B84" s="70" t="s">
        <v>193</v>
      </c>
      <c r="C84" s="57">
        <v>0</v>
      </c>
      <c r="D84" s="57">
        <v>0</v>
      </c>
      <c r="E84" s="46" t="e">
        <f t="shared" si="0"/>
        <v>#DIV/0!</v>
      </c>
    </row>
    <row r="85" spans="1:8" s="69" customFormat="1" ht="63.75" customHeight="1">
      <c r="A85" s="47" t="s">
        <v>194</v>
      </c>
      <c r="B85" s="85" t="s">
        <v>195</v>
      </c>
      <c r="C85" s="42">
        <v>340</v>
      </c>
      <c r="D85" s="57">
        <v>340</v>
      </c>
      <c r="E85" s="46">
        <f t="shared" si="0"/>
        <v>100</v>
      </c>
      <c r="F85" s="86"/>
      <c r="G85" s="87"/>
      <c r="H85" s="88"/>
    </row>
    <row r="86" spans="1:8" s="69" customFormat="1" ht="21" customHeight="1" hidden="1">
      <c r="A86" s="62" t="s">
        <v>196</v>
      </c>
      <c r="B86" s="89" t="s">
        <v>197</v>
      </c>
      <c r="C86" s="57" t="e">
        <f>SUM(#REF!+#REF!)</f>
        <v>#REF!</v>
      </c>
      <c r="D86" s="57" t="e">
        <f>SUM(#REF!+#REF!)</f>
        <v>#REF!</v>
      </c>
      <c r="E86" s="46" t="e">
        <f t="shared" si="0"/>
        <v>#REF!</v>
      </c>
      <c r="F86" s="86"/>
      <c r="G86" s="87"/>
      <c r="H86" s="88"/>
    </row>
    <row r="87" spans="1:8" s="69" customFormat="1" ht="24" customHeight="1" hidden="1">
      <c r="A87" s="90" t="s">
        <v>198</v>
      </c>
      <c r="B87" s="91" t="s">
        <v>189</v>
      </c>
      <c r="C87" s="57" t="e">
        <f>SUM(#REF!+#REF!)</f>
        <v>#REF!</v>
      </c>
      <c r="D87" s="57" t="e">
        <f>SUM(#REF!+#REF!)</f>
        <v>#REF!</v>
      </c>
      <c r="E87" s="46" t="e">
        <f t="shared" si="0"/>
        <v>#REF!</v>
      </c>
      <c r="F87" s="86"/>
      <c r="G87" s="87"/>
      <c r="H87" s="88"/>
    </row>
    <row r="88" spans="1:8" s="69" customFormat="1" ht="24" customHeight="1">
      <c r="A88" s="47" t="s">
        <v>196</v>
      </c>
      <c r="B88" s="92" t="s">
        <v>197</v>
      </c>
      <c r="C88" s="42">
        <f>SUM(C89)</f>
        <v>12</v>
      </c>
      <c r="D88" s="57">
        <v>0</v>
      </c>
      <c r="E88" s="46">
        <f t="shared" si="0"/>
        <v>0</v>
      </c>
      <c r="F88" s="86"/>
      <c r="G88" s="87"/>
      <c r="H88" s="88"/>
    </row>
    <row r="89" spans="1:8" s="69" customFormat="1" ht="24" customHeight="1">
      <c r="A89" s="64" t="s">
        <v>199</v>
      </c>
      <c r="B89" s="85" t="s">
        <v>189</v>
      </c>
      <c r="C89" s="50">
        <v>12</v>
      </c>
      <c r="D89" s="57">
        <v>0</v>
      </c>
      <c r="E89" s="46">
        <f t="shared" si="0"/>
        <v>0</v>
      </c>
      <c r="F89" s="86"/>
      <c r="G89" s="87"/>
      <c r="H89" s="88"/>
    </row>
    <row r="90" spans="1:5" s="69" customFormat="1" ht="21.75" customHeight="1">
      <c r="A90" s="41"/>
      <c r="B90" s="93" t="s">
        <v>200</v>
      </c>
      <c r="C90" s="57">
        <f>C10+C11</f>
        <v>838022.1089999999</v>
      </c>
      <c r="D90" s="57">
        <f>D10+D11</f>
        <v>335254.78900000005</v>
      </c>
      <c r="E90" s="44">
        <f t="shared" si="0"/>
        <v>40.005482599982344</v>
      </c>
    </row>
    <row r="91" ht="12.75">
      <c r="C91" s="96"/>
    </row>
    <row r="92" ht="12.75">
      <c r="C92" s="97"/>
    </row>
    <row r="93" ht="12.75">
      <c r="C93" s="97"/>
    </row>
    <row r="94" ht="12.75">
      <c r="C94" s="97"/>
    </row>
    <row r="95" ht="12.75">
      <c r="C95" s="97"/>
    </row>
    <row r="96" ht="12.75">
      <c r="C96" s="97"/>
    </row>
    <row r="97" ht="12.75">
      <c r="C97" s="97"/>
    </row>
    <row r="98" ht="12.75">
      <c r="C98" s="97"/>
    </row>
    <row r="99" ht="12.75">
      <c r="C99" s="97"/>
    </row>
    <row r="100" ht="12.75">
      <c r="C100" s="97"/>
    </row>
    <row r="101" ht="12.75">
      <c r="C101" s="97"/>
    </row>
    <row r="102" ht="12.75">
      <c r="C102" s="97"/>
    </row>
    <row r="103" ht="12.75">
      <c r="C103" s="97"/>
    </row>
    <row r="104" ht="12.75">
      <c r="C104" s="97"/>
    </row>
    <row r="105" ht="12.75">
      <c r="C105" s="97"/>
    </row>
    <row r="106" ht="12.75">
      <c r="C106" s="97"/>
    </row>
    <row r="107" ht="12.75">
      <c r="C107" s="97"/>
    </row>
    <row r="108" ht="12.75">
      <c r="C108" s="97"/>
    </row>
    <row r="109" ht="12.75">
      <c r="C109" s="97"/>
    </row>
    <row r="110" ht="12.75">
      <c r="C110" s="97"/>
    </row>
    <row r="111" ht="12.75">
      <c r="C111" s="97"/>
    </row>
    <row r="112" ht="12.75">
      <c r="C112" s="97"/>
    </row>
    <row r="113" ht="12.75">
      <c r="C113" s="97"/>
    </row>
    <row r="114" ht="12.75">
      <c r="C114" s="97"/>
    </row>
    <row r="115" ht="12.75">
      <c r="C115" s="97"/>
    </row>
    <row r="116" ht="12.75">
      <c r="C116" s="97"/>
    </row>
    <row r="117" ht="12.75">
      <c r="C117" s="97"/>
    </row>
    <row r="118" ht="12.75">
      <c r="C118" s="97"/>
    </row>
    <row r="119" ht="12.75">
      <c r="C119" s="97"/>
    </row>
    <row r="120" ht="12.75">
      <c r="C120" s="97"/>
    </row>
    <row r="121" ht="12.75">
      <c r="C121" s="97"/>
    </row>
    <row r="122" ht="12.75">
      <c r="C122" s="97"/>
    </row>
    <row r="123" ht="12.75">
      <c r="C123" s="97"/>
    </row>
    <row r="124" ht="12.75">
      <c r="C124" s="97"/>
    </row>
    <row r="125" ht="12.75">
      <c r="C125" s="97"/>
    </row>
    <row r="126" ht="12.75">
      <c r="C126" s="97"/>
    </row>
    <row r="127" ht="12.75">
      <c r="C127" s="97"/>
    </row>
    <row r="128" ht="12.75">
      <c r="C128" s="97"/>
    </row>
    <row r="129" ht="12.75">
      <c r="C129" s="97"/>
    </row>
    <row r="130" ht="12.75">
      <c r="C130" s="97"/>
    </row>
    <row r="131" ht="12.75">
      <c r="C131" s="97"/>
    </row>
    <row r="132" ht="12.75">
      <c r="C132" s="97"/>
    </row>
    <row r="133" ht="12.75">
      <c r="C133" s="97"/>
    </row>
    <row r="134" ht="12.75">
      <c r="C134" s="97"/>
    </row>
    <row r="135" ht="12.75">
      <c r="C135" s="97"/>
    </row>
    <row r="136" ht="12.75">
      <c r="C136" s="97"/>
    </row>
    <row r="137" ht="12.75">
      <c r="C137" s="97"/>
    </row>
    <row r="138" ht="12.75">
      <c r="C138" s="97"/>
    </row>
    <row r="139" ht="12.75">
      <c r="C139" s="97"/>
    </row>
    <row r="140" ht="12.75">
      <c r="C140" s="97"/>
    </row>
    <row r="141" ht="12.75">
      <c r="C141" s="97"/>
    </row>
    <row r="142" ht="12.75">
      <c r="C142" s="97"/>
    </row>
    <row r="143" ht="12.75">
      <c r="C143" s="97"/>
    </row>
    <row r="144" ht="12.75">
      <c r="C144" s="97"/>
    </row>
    <row r="145" ht="12.75">
      <c r="C145" s="97"/>
    </row>
    <row r="146" ht="12.75">
      <c r="C146" s="97"/>
    </row>
    <row r="147" ht="12.75">
      <c r="C147" s="97"/>
    </row>
    <row r="148" ht="12.75">
      <c r="C148" s="97"/>
    </row>
    <row r="149" ht="12.75">
      <c r="C149" s="97"/>
    </row>
    <row r="150" ht="12.75">
      <c r="C150" s="97"/>
    </row>
    <row r="151" ht="12.75">
      <c r="C151" s="97"/>
    </row>
    <row r="152" ht="12.75">
      <c r="C152" s="97"/>
    </row>
    <row r="153" ht="12.75">
      <c r="C153" s="97"/>
    </row>
    <row r="154" ht="12.75">
      <c r="C154" s="97"/>
    </row>
    <row r="155" ht="12.75">
      <c r="C155" s="97"/>
    </row>
    <row r="156" ht="12.75">
      <c r="C156" s="97"/>
    </row>
    <row r="157" ht="12.75">
      <c r="C157" s="97"/>
    </row>
    <row r="158" ht="12.75">
      <c r="C158" s="97"/>
    </row>
    <row r="159" ht="12.75">
      <c r="C159" s="97"/>
    </row>
    <row r="160" ht="12.75">
      <c r="C160" s="97"/>
    </row>
    <row r="161" ht="12.75">
      <c r="C161" s="97"/>
    </row>
    <row r="162" ht="12.75">
      <c r="C162" s="97"/>
    </row>
    <row r="163" ht="12.75">
      <c r="C163" s="97"/>
    </row>
    <row r="164" ht="12.75">
      <c r="C164" s="97"/>
    </row>
    <row r="165" ht="12.75">
      <c r="C165" s="97"/>
    </row>
    <row r="166" ht="12.75">
      <c r="C166" s="97"/>
    </row>
    <row r="167" ht="12.75">
      <c r="C167" s="97"/>
    </row>
    <row r="168" ht="12.75">
      <c r="C168" s="97"/>
    </row>
    <row r="169" ht="12.75">
      <c r="C169" s="97"/>
    </row>
    <row r="170" ht="12.75">
      <c r="C170" s="97"/>
    </row>
    <row r="171" ht="12.75">
      <c r="C171" s="97"/>
    </row>
    <row r="172" ht="12.75">
      <c r="C172" s="97"/>
    </row>
    <row r="173" ht="12.75">
      <c r="C173" s="97"/>
    </row>
    <row r="174" ht="12.75">
      <c r="C174" s="97"/>
    </row>
    <row r="175" ht="12.75">
      <c r="C175" s="97"/>
    </row>
    <row r="176" ht="12.75">
      <c r="C176" s="97"/>
    </row>
    <row r="177" ht="12.75">
      <c r="C177" s="97"/>
    </row>
    <row r="178" ht="12.75">
      <c r="C178" s="97"/>
    </row>
    <row r="179" ht="12.75">
      <c r="C179" s="97"/>
    </row>
    <row r="180" ht="12.75">
      <c r="C180" s="97"/>
    </row>
    <row r="181" ht="12.75">
      <c r="C181" s="97"/>
    </row>
    <row r="182" ht="12.75">
      <c r="C182" s="97"/>
    </row>
    <row r="183" ht="12.75">
      <c r="C183" s="97"/>
    </row>
    <row r="184" ht="12.75">
      <c r="C184" s="97"/>
    </row>
    <row r="185" ht="12.75">
      <c r="C185" s="97"/>
    </row>
    <row r="186" ht="12.75">
      <c r="C186" s="97"/>
    </row>
    <row r="187" ht="12.75">
      <c r="C187" s="97"/>
    </row>
    <row r="188" ht="12.75">
      <c r="C188" s="97"/>
    </row>
    <row r="189" ht="12.75">
      <c r="C189" s="97"/>
    </row>
    <row r="190" ht="12.75">
      <c r="C190" s="97"/>
    </row>
    <row r="191" ht="12.75">
      <c r="C191" s="97"/>
    </row>
    <row r="192" ht="12.75">
      <c r="C192" s="97"/>
    </row>
    <row r="193" ht="12.75">
      <c r="C193" s="97"/>
    </row>
    <row r="194" ht="12.75">
      <c r="C194" s="97"/>
    </row>
    <row r="195" ht="12.75">
      <c r="C195" s="97"/>
    </row>
    <row r="196" ht="12.75">
      <c r="C196" s="97"/>
    </row>
    <row r="197" ht="12.75">
      <c r="C197" s="97"/>
    </row>
    <row r="198" ht="12.75">
      <c r="C198" s="97"/>
    </row>
    <row r="199" ht="12.75">
      <c r="C199" s="97"/>
    </row>
    <row r="200" ht="12.75">
      <c r="C200" s="97"/>
    </row>
    <row r="201" ht="12.75">
      <c r="C201" s="97"/>
    </row>
    <row r="202" ht="12.75">
      <c r="C202" s="97"/>
    </row>
    <row r="203" ht="12.75">
      <c r="C203" s="97"/>
    </row>
    <row r="204" ht="12.75">
      <c r="C204" s="97"/>
    </row>
    <row r="205" ht="12.75">
      <c r="C205" s="97"/>
    </row>
    <row r="206" ht="12.75">
      <c r="C206" s="97"/>
    </row>
    <row r="207" ht="12.75">
      <c r="C207" s="97"/>
    </row>
    <row r="208" ht="12.75">
      <c r="C208" s="97"/>
    </row>
    <row r="209" ht="12.75">
      <c r="C209" s="97"/>
    </row>
    <row r="210" ht="12.75">
      <c r="C210" s="97"/>
    </row>
    <row r="211" ht="12.75">
      <c r="C211" s="97"/>
    </row>
    <row r="212" ht="12.75">
      <c r="C212" s="97"/>
    </row>
    <row r="213" ht="12.75">
      <c r="C213" s="97"/>
    </row>
    <row r="214" ht="12.75">
      <c r="C214" s="97"/>
    </row>
    <row r="215" ht="12.75">
      <c r="C215" s="97"/>
    </row>
    <row r="216" ht="12.75">
      <c r="C216" s="97"/>
    </row>
    <row r="217" ht="12.75">
      <c r="C217" s="97"/>
    </row>
    <row r="218" ht="12.75">
      <c r="C218" s="97"/>
    </row>
    <row r="219" ht="12.75">
      <c r="C219" s="97"/>
    </row>
    <row r="220" ht="12.75">
      <c r="C220" s="97"/>
    </row>
    <row r="221" ht="12.75">
      <c r="C221" s="97"/>
    </row>
    <row r="222" ht="12.75">
      <c r="C222" s="97"/>
    </row>
    <row r="223" ht="12.75">
      <c r="C223" s="97"/>
    </row>
    <row r="224" ht="12.75">
      <c r="C224" s="97"/>
    </row>
    <row r="225" ht="12.75">
      <c r="C225" s="97"/>
    </row>
    <row r="226" ht="12.75">
      <c r="C226" s="97"/>
    </row>
    <row r="227" ht="12.75">
      <c r="C227" s="97"/>
    </row>
    <row r="228" ht="12.75">
      <c r="C228" s="97"/>
    </row>
    <row r="229" ht="12.75">
      <c r="C229" s="97"/>
    </row>
    <row r="230" ht="12.75">
      <c r="C230" s="97"/>
    </row>
    <row r="231" ht="12.75">
      <c r="C231" s="97"/>
    </row>
    <row r="232" ht="12.75">
      <c r="C232" s="97"/>
    </row>
    <row r="233" ht="12.75">
      <c r="C233" s="97"/>
    </row>
  </sheetData>
  <sheetProtection/>
  <mergeCells count="7">
    <mergeCell ref="A8:C8"/>
    <mergeCell ref="C1:E1"/>
    <mergeCell ref="C2:E2"/>
    <mergeCell ref="C3:E3"/>
    <mergeCell ref="A4:E4"/>
    <mergeCell ref="A5:E5"/>
    <mergeCell ref="A7:E7"/>
  </mergeCells>
  <printOptions/>
  <pageMargins left="0.7086614173228347" right="0.7086614173228347" top="0.35433070866141736" bottom="0.2755905511811024" header="0.31496062992125984" footer="0.31496062992125984"/>
  <pageSetup fitToHeight="5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H58"/>
  <sheetViews>
    <sheetView view="pageBreakPreview" zoomScale="70" zoomScaleSheetLayoutView="70" zoomScalePageLayoutView="0" workbookViewId="0" topLeftCell="A1">
      <selection activeCell="G73" sqref="G73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110"/>
      <c r="D1" s="110"/>
      <c r="E1" s="110"/>
      <c r="F1" s="110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8">
      <c r="C8" s="111" t="s">
        <v>60</v>
      </c>
      <c r="D8" s="111"/>
      <c r="E8" s="111"/>
      <c r="F8" s="111"/>
      <c r="G8" s="111"/>
      <c r="H8" s="111"/>
    </row>
    <row r="9" spans="3:6" ht="15">
      <c r="C9" s="112"/>
      <c r="D9" s="113"/>
      <c r="E9" s="113"/>
      <c r="F9" s="113"/>
    </row>
    <row r="10" spans="2:8" ht="15.75">
      <c r="B10" s="36"/>
      <c r="C10" s="114" t="s">
        <v>4</v>
      </c>
      <c r="D10" s="114"/>
      <c r="E10" s="114"/>
      <c r="F10" s="114"/>
      <c r="H10" s="37" t="s">
        <v>5</v>
      </c>
    </row>
    <row r="11" spans="3:8" ht="60" customHeight="1">
      <c r="C11" s="4" t="s">
        <v>6</v>
      </c>
      <c r="D11" s="5" t="s">
        <v>7</v>
      </c>
      <c r="E11" s="5" t="s">
        <v>8</v>
      </c>
      <c r="F11" s="4" t="s">
        <v>9</v>
      </c>
      <c r="G11" s="6" t="s">
        <v>70</v>
      </c>
      <c r="H11" s="6" t="s">
        <v>10</v>
      </c>
    </row>
    <row r="12" spans="3:8" ht="12.75">
      <c r="C12" s="7">
        <v>1</v>
      </c>
      <c r="D12" s="8">
        <v>2</v>
      </c>
      <c r="E12" s="8">
        <v>3</v>
      </c>
      <c r="F12" s="7">
        <v>4</v>
      </c>
      <c r="G12" s="34">
        <v>5</v>
      </c>
      <c r="H12" s="34">
        <v>6</v>
      </c>
    </row>
    <row r="13" spans="3:8" ht="15.75">
      <c r="C13" s="9" t="s">
        <v>11</v>
      </c>
      <c r="D13" s="10" t="s">
        <v>12</v>
      </c>
      <c r="E13" s="10" t="s">
        <v>13</v>
      </c>
      <c r="F13" s="11">
        <f>F14+F15+F16+F18+F19+F20+F17</f>
        <v>76032.7</v>
      </c>
      <c r="G13" s="11">
        <f>SUM(G14:G20)</f>
        <v>27356.5</v>
      </c>
      <c r="H13" s="11">
        <f>G13/F13*100</f>
        <v>35.979913905464365</v>
      </c>
    </row>
    <row r="14" spans="3:8" ht="34.5" customHeight="1">
      <c r="C14" s="12" t="s">
        <v>14</v>
      </c>
      <c r="D14" s="13" t="s">
        <v>12</v>
      </c>
      <c r="E14" s="13" t="s">
        <v>15</v>
      </c>
      <c r="F14" s="31">
        <v>1624.5</v>
      </c>
      <c r="G14" s="31">
        <v>680</v>
      </c>
      <c r="H14" s="14">
        <f aca="true" t="shared" si="0" ref="H14:H45">G14/F14*100</f>
        <v>41.85903354878424</v>
      </c>
    </row>
    <row r="15" spans="3:8" ht="50.25" customHeight="1">
      <c r="C15" s="15" t="s">
        <v>16</v>
      </c>
      <c r="D15" s="13" t="s">
        <v>12</v>
      </c>
      <c r="E15" s="13" t="s">
        <v>17</v>
      </c>
      <c r="F15" s="31">
        <v>1968.8</v>
      </c>
      <c r="G15" s="31">
        <v>850.4</v>
      </c>
      <c r="H15" s="14">
        <f t="shared" si="0"/>
        <v>43.1938236489232</v>
      </c>
    </row>
    <row r="16" spans="3:8" ht="48.75" customHeight="1">
      <c r="C16" s="15" t="s">
        <v>18</v>
      </c>
      <c r="D16" s="13" t="s">
        <v>12</v>
      </c>
      <c r="E16" s="13" t="s">
        <v>19</v>
      </c>
      <c r="F16" s="31">
        <v>31368.4</v>
      </c>
      <c r="G16" s="31">
        <v>13882.4</v>
      </c>
      <c r="H16" s="14">
        <f t="shared" si="0"/>
        <v>44.256002856377755</v>
      </c>
    </row>
    <row r="17" spans="3:8" ht="18" customHeight="1">
      <c r="C17" s="16" t="s">
        <v>20</v>
      </c>
      <c r="D17" s="13" t="s">
        <v>12</v>
      </c>
      <c r="E17" s="13" t="s">
        <v>21</v>
      </c>
      <c r="F17" s="31">
        <v>10</v>
      </c>
      <c r="G17" s="31">
        <v>1.8</v>
      </c>
      <c r="H17" s="14">
        <f t="shared" si="0"/>
        <v>18</v>
      </c>
    </row>
    <row r="18" spans="3:8" ht="35.25" customHeight="1">
      <c r="C18" s="15" t="s">
        <v>66</v>
      </c>
      <c r="D18" s="13" t="s">
        <v>12</v>
      </c>
      <c r="E18" s="13" t="s">
        <v>22</v>
      </c>
      <c r="F18" s="31">
        <v>8126.1</v>
      </c>
      <c r="G18" s="31">
        <v>2829.3</v>
      </c>
      <c r="H18" s="14">
        <f t="shared" si="0"/>
        <v>34.81744010041717</v>
      </c>
    </row>
    <row r="19" spans="3:8" ht="17.25" customHeight="1">
      <c r="C19" s="16" t="s">
        <v>23</v>
      </c>
      <c r="D19" s="13" t="s">
        <v>12</v>
      </c>
      <c r="E19" s="13">
        <v>11</v>
      </c>
      <c r="F19" s="31">
        <v>5771.2</v>
      </c>
      <c r="G19" s="31">
        <v>0</v>
      </c>
      <c r="H19" s="14">
        <f t="shared" si="0"/>
        <v>0</v>
      </c>
    </row>
    <row r="20" spans="3:8" ht="18.75" customHeight="1">
      <c r="C20" s="16" t="s">
        <v>24</v>
      </c>
      <c r="D20" s="13" t="s">
        <v>12</v>
      </c>
      <c r="E20" s="13">
        <v>13</v>
      </c>
      <c r="F20" s="31">
        <v>27163.7</v>
      </c>
      <c r="G20" s="31">
        <v>9112.6</v>
      </c>
      <c r="H20" s="14">
        <f t="shared" si="0"/>
        <v>33.54697629557093</v>
      </c>
    </row>
    <row r="21" spans="3:8" ht="31.5">
      <c r="C21" s="17" t="s">
        <v>25</v>
      </c>
      <c r="D21" s="10" t="s">
        <v>17</v>
      </c>
      <c r="E21" s="10" t="s">
        <v>13</v>
      </c>
      <c r="F21" s="11">
        <f>F22+F23</f>
        <v>1903.6000000000001</v>
      </c>
      <c r="G21" s="20">
        <f>G22+G23</f>
        <v>690.5</v>
      </c>
      <c r="H21" s="11">
        <f t="shared" si="0"/>
        <v>36.27337675982349</v>
      </c>
    </row>
    <row r="22" spans="3:8" ht="33.75" customHeight="1">
      <c r="C22" s="15" t="s">
        <v>26</v>
      </c>
      <c r="D22" s="13" t="s">
        <v>17</v>
      </c>
      <c r="E22" s="13" t="s">
        <v>27</v>
      </c>
      <c r="F22" s="31">
        <v>204.7</v>
      </c>
      <c r="G22" s="31">
        <v>162.8</v>
      </c>
      <c r="H22" s="14">
        <f t="shared" si="0"/>
        <v>79.53102100635077</v>
      </c>
    </row>
    <row r="23" spans="3:8" ht="34.5" customHeight="1">
      <c r="C23" s="15" t="s">
        <v>28</v>
      </c>
      <c r="D23" s="13" t="s">
        <v>17</v>
      </c>
      <c r="E23" s="13">
        <v>14</v>
      </c>
      <c r="F23" s="31">
        <v>1698.9</v>
      </c>
      <c r="G23" s="31">
        <v>527.7</v>
      </c>
      <c r="H23" s="14">
        <f t="shared" si="0"/>
        <v>31.061274942609923</v>
      </c>
    </row>
    <row r="24" spans="3:8" ht="15.75">
      <c r="C24" s="9" t="s">
        <v>29</v>
      </c>
      <c r="D24" s="10" t="s">
        <v>19</v>
      </c>
      <c r="E24" s="10" t="s">
        <v>13</v>
      </c>
      <c r="F24" s="11">
        <f>F26+F27+F25</f>
        <v>26135.3</v>
      </c>
      <c r="G24" s="11">
        <f>G26+G27+G25</f>
        <v>3769.2999999999997</v>
      </c>
      <c r="H24" s="11">
        <f>H26+H27</f>
        <v>24.980249135213107</v>
      </c>
    </row>
    <row r="25" spans="3:8" ht="15.75">
      <c r="C25" s="16" t="s">
        <v>71</v>
      </c>
      <c r="D25" s="13" t="s">
        <v>19</v>
      </c>
      <c r="E25" s="13" t="s">
        <v>30</v>
      </c>
      <c r="F25" s="14">
        <v>1113.5</v>
      </c>
      <c r="G25" s="14">
        <v>0</v>
      </c>
      <c r="H25" s="14">
        <f t="shared" si="0"/>
        <v>0</v>
      </c>
    </row>
    <row r="26" spans="3:8" ht="18.75">
      <c r="C26" s="16" t="s">
        <v>31</v>
      </c>
      <c r="D26" s="13" t="s">
        <v>19</v>
      </c>
      <c r="E26" s="13" t="s">
        <v>27</v>
      </c>
      <c r="F26" s="31">
        <v>22810</v>
      </c>
      <c r="G26" s="31">
        <v>3562.2</v>
      </c>
      <c r="H26" s="14">
        <f t="shared" si="0"/>
        <v>15.616834721613326</v>
      </c>
    </row>
    <row r="27" spans="3:8" ht="18.75" customHeight="1">
      <c r="C27" s="16" t="s">
        <v>32</v>
      </c>
      <c r="D27" s="13" t="s">
        <v>19</v>
      </c>
      <c r="E27" s="13">
        <v>12</v>
      </c>
      <c r="F27" s="31">
        <v>2211.8</v>
      </c>
      <c r="G27" s="31">
        <v>207.1</v>
      </c>
      <c r="H27" s="14">
        <f t="shared" si="0"/>
        <v>9.36341441359978</v>
      </c>
    </row>
    <row r="28" spans="3:8" ht="17.25" customHeight="1">
      <c r="C28" s="9" t="s">
        <v>33</v>
      </c>
      <c r="D28" s="10" t="s">
        <v>21</v>
      </c>
      <c r="E28" s="10" t="s">
        <v>13</v>
      </c>
      <c r="F28" s="11">
        <f>F29+F30+F31</f>
        <v>2414</v>
      </c>
      <c r="G28" s="11">
        <f>G29+G30+G31</f>
        <v>26.299999999999997</v>
      </c>
      <c r="H28" s="11">
        <f t="shared" si="0"/>
        <v>1.0894780447390222</v>
      </c>
    </row>
    <row r="29" spans="3:8" ht="18" customHeight="1">
      <c r="C29" s="16" t="s">
        <v>34</v>
      </c>
      <c r="D29" s="13" t="s">
        <v>21</v>
      </c>
      <c r="E29" s="13" t="s">
        <v>12</v>
      </c>
      <c r="F29" s="31">
        <v>66.5</v>
      </c>
      <c r="G29" s="31">
        <v>15.1</v>
      </c>
      <c r="H29" s="14">
        <f t="shared" si="0"/>
        <v>22.706766917293233</v>
      </c>
    </row>
    <row r="30" spans="3:8" ht="18" customHeight="1">
      <c r="C30" s="16" t="s">
        <v>35</v>
      </c>
      <c r="D30" s="13" t="s">
        <v>21</v>
      </c>
      <c r="E30" s="13" t="s">
        <v>15</v>
      </c>
      <c r="F30" s="31">
        <v>408</v>
      </c>
      <c r="G30" s="31">
        <v>11.2</v>
      </c>
      <c r="H30" s="14">
        <f t="shared" si="0"/>
        <v>2.7450980392156863</v>
      </c>
    </row>
    <row r="31" spans="3:8" ht="17.25" customHeight="1">
      <c r="C31" s="16" t="s">
        <v>68</v>
      </c>
      <c r="D31" s="13" t="s">
        <v>21</v>
      </c>
      <c r="E31" s="13" t="s">
        <v>17</v>
      </c>
      <c r="F31" s="31">
        <v>1939.5</v>
      </c>
      <c r="G31" s="31">
        <v>0</v>
      </c>
      <c r="H31" s="14">
        <f t="shared" si="0"/>
        <v>0</v>
      </c>
    </row>
    <row r="32" spans="3:8" ht="15.75">
      <c r="C32" s="17" t="s">
        <v>36</v>
      </c>
      <c r="D32" s="10" t="s">
        <v>22</v>
      </c>
      <c r="E32" s="10" t="s">
        <v>13</v>
      </c>
      <c r="F32" s="11">
        <f>F33</f>
        <v>578.3</v>
      </c>
      <c r="G32" s="20">
        <f>G33</f>
        <v>106.4</v>
      </c>
      <c r="H32" s="11">
        <f t="shared" si="0"/>
        <v>18.398754971468097</v>
      </c>
    </row>
    <row r="33" spans="3:8" ht="16.5" customHeight="1">
      <c r="C33" s="15" t="s">
        <v>37</v>
      </c>
      <c r="D33" s="13" t="s">
        <v>22</v>
      </c>
      <c r="E33" s="13" t="s">
        <v>21</v>
      </c>
      <c r="F33" s="31">
        <v>578.3</v>
      </c>
      <c r="G33" s="31">
        <v>106.4</v>
      </c>
      <c r="H33" s="14">
        <f t="shared" si="0"/>
        <v>18.398754971468097</v>
      </c>
    </row>
    <row r="34" spans="3:8" ht="16.5" customHeight="1">
      <c r="C34" s="9" t="s">
        <v>38</v>
      </c>
      <c r="D34" s="10" t="s">
        <v>39</v>
      </c>
      <c r="E34" s="10" t="s">
        <v>13</v>
      </c>
      <c r="F34" s="11">
        <f>F35+F36+F38+F39+F37</f>
        <v>616715.1000000001</v>
      </c>
      <c r="G34" s="21">
        <f>SUM(G35:G39)</f>
        <v>237688.39999999997</v>
      </c>
      <c r="H34" s="11">
        <f t="shared" si="0"/>
        <v>38.54103783092062</v>
      </c>
    </row>
    <row r="35" spans="3:8" ht="18.75" customHeight="1">
      <c r="C35" s="16" t="s">
        <v>40</v>
      </c>
      <c r="D35" s="13" t="s">
        <v>39</v>
      </c>
      <c r="E35" s="13" t="s">
        <v>12</v>
      </c>
      <c r="F35" s="31">
        <v>143279.7</v>
      </c>
      <c r="G35" s="31">
        <v>58709.1</v>
      </c>
      <c r="H35" s="14">
        <f t="shared" si="0"/>
        <v>40.97516954599988</v>
      </c>
    </row>
    <row r="36" spans="3:8" ht="16.5" customHeight="1">
      <c r="C36" s="16" t="s">
        <v>41</v>
      </c>
      <c r="D36" s="13" t="s">
        <v>39</v>
      </c>
      <c r="E36" s="13" t="s">
        <v>15</v>
      </c>
      <c r="F36" s="31">
        <v>370675.6</v>
      </c>
      <c r="G36" s="31">
        <v>143169.3</v>
      </c>
      <c r="H36" s="14">
        <f t="shared" si="0"/>
        <v>38.62388028777723</v>
      </c>
    </row>
    <row r="37" spans="3:8" ht="18" customHeight="1">
      <c r="C37" s="12" t="s">
        <v>42</v>
      </c>
      <c r="D37" s="13" t="s">
        <v>39</v>
      </c>
      <c r="E37" s="13" t="s">
        <v>17</v>
      </c>
      <c r="F37" s="31">
        <v>25631.8</v>
      </c>
      <c r="G37" s="31">
        <v>12844.3</v>
      </c>
      <c r="H37" s="14">
        <f t="shared" si="0"/>
        <v>50.11079986579171</v>
      </c>
    </row>
    <row r="38" spans="3:8" ht="15.75" customHeight="1">
      <c r="C38" s="16" t="s">
        <v>43</v>
      </c>
      <c r="D38" s="13" t="s">
        <v>39</v>
      </c>
      <c r="E38" s="13" t="s">
        <v>39</v>
      </c>
      <c r="F38" s="31">
        <v>5923.2</v>
      </c>
      <c r="G38" s="31">
        <v>1878.9</v>
      </c>
      <c r="H38" s="14">
        <f t="shared" si="0"/>
        <v>31.721029173419772</v>
      </c>
    </row>
    <row r="39" spans="3:8" ht="18.75">
      <c r="C39" s="16" t="s">
        <v>44</v>
      </c>
      <c r="D39" s="13" t="s">
        <v>39</v>
      </c>
      <c r="E39" s="13" t="s">
        <v>27</v>
      </c>
      <c r="F39" s="31">
        <v>71204.8</v>
      </c>
      <c r="G39" s="31">
        <v>21086.8</v>
      </c>
      <c r="H39" s="14">
        <f t="shared" si="0"/>
        <v>29.614295665460755</v>
      </c>
    </row>
    <row r="40" spans="3:8" ht="15.75">
      <c r="C40" s="9" t="s">
        <v>45</v>
      </c>
      <c r="D40" s="10" t="s">
        <v>30</v>
      </c>
      <c r="E40" s="10" t="s">
        <v>13</v>
      </c>
      <c r="F40" s="11">
        <f>F41+F42</f>
        <v>43004.299999999996</v>
      </c>
      <c r="G40" s="11">
        <f>G41+G42</f>
        <v>15951</v>
      </c>
      <c r="H40" s="11">
        <f t="shared" si="0"/>
        <v>37.091639673241986</v>
      </c>
    </row>
    <row r="41" spans="3:8" ht="18.75">
      <c r="C41" s="16" t="s">
        <v>46</v>
      </c>
      <c r="D41" s="13" t="s">
        <v>30</v>
      </c>
      <c r="E41" s="13" t="s">
        <v>12</v>
      </c>
      <c r="F41" s="31">
        <v>38949.7</v>
      </c>
      <c r="G41" s="31">
        <v>14216.3</v>
      </c>
      <c r="H41" s="14">
        <f t="shared" si="0"/>
        <v>36.49912579557738</v>
      </c>
    </row>
    <row r="42" spans="3:8" ht="15.75" customHeight="1">
      <c r="C42" s="16" t="s">
        <v>47</v>
      </c>
      <c r="D42" s="13" t="s">
        <v>30</v>
      </c>
      <c r="E42" s="13" t="s">
        <v>19</v>
      </c>
      <c r="F42" s="31">
        <v>4054.6</v>
      </c>
      <c r="G42" s="31">
        <v>1734.7</v>
      </c>
      <c r="H42" s="14">
        <f t="shared" si="0"/>
        <v>42.78350515463918</v>
      </c>
    </row>
    <row r="43" spans="3:8" ht="15.75">
      <c r="C43" s="9" t="s">
        <v>48</v>
      </c>
      <c r="D43" s="10" t="s">
        <v>27</v>
      </c>
      <c r="E43" s="10" t="s">
        <v>13</v>
      </c>
      <c r="F43" s="11">
        <f>F44+F45</f>
        <v>528</v>
      </c>
      <c r="G43" s="11">
        <f>G44+G45</f>
        <v>42</v>
      </c>
      <c r="H43" s="11">
        <f t="shared" si="0"/>
        <v>7.954545454545454</v>
      </c>
    </row>
    <row r="44" spans="3:8" ht="18.75">
      <c r="C44" s="16" t="s">
        <v>49</v>
      </c>
      <c r="D44" s="13" t="s">
        <v>27</v>
      </c>
      <c r="E44" s="13" t="s">
        <v>39</v>
      </c>
      <c r="F44" s="31">
        <v>294</v>
      </c>
      <c r="G44" s="31">
        <v>0</v>
      </c>
      <c r="H44" s="14">
        <f t="shared" si="0"/>
        <v>0</v>
      </c>
    </row>
    <row r="45" spans="3:8" ht="18.75">
      <c r="C45" s="16" t="s">
        <v>50</v>
      </c>
      <c r="D45" s="13" t="s">
        <v>27</v>
      </c>
      <c r="E45" s="13" t="s">
        <v>27</v>
      </c>
      <c r="F45" s="31">
        <v>234</v>
      </c>
      <c r="G45" s="31">
        <v>42</v>
      </c>
      <c r="H45" s="14">
        <f t="shared" si="0"/>
        <v>17.94871794871795</v>
      </c>
    </row>
    <row r="46" spans="3:8" ht="15.75">
      <c r="C46" s="9" t="s">
        <v>51</v>
      </c>
      <c r="D46" s="10">
        <v>10</v>
      </c>
      <c r="E46" s="10" t="s">
        <v>13</v>
      </c>
      <c r="F46" s="11">
        <f>F47+F48+F49+F50</f>
        <v>30978.699999999997</v>
      </c>
      <c r="G46" s="11">
        <f>G47+G48+G49+G50</f>
        <v>21657.399999999998</v>
      </c>
      <c r="H46" s="11">
        <f>G46/F46*100</f>
        <v>69.91061600389945</v>
      </c>
    </row>
    <row r="47" spans="3:8" ht="16.5" customHeight="1">
      <c r="C47" s="16" t="s">
        <v>52</v>
      </c>
      <c r="D47" s="13">
        <v>10</v>
      </c>
      <c r="E47" s="13" t="s">
        <v>12</v>
      </c>
      <c r="F47" s="31">
        <v>1665</v>
      </c>
      <c r="G47" s="31">
        <v>839.8</v>
      </c>
      <c r="H47" s="14">
        <f aca="true" t="shared" si="1" ref="H47:H56">G47/F47*100</f>
        <v>50.43843843843844</v>
      </c>
    </row>
    <row r="48" spans="3:8" ht="15.75" customHeight="1">
      <c r="C48" s="16" t="s">
        <v>53</v>
      </c>
      <c r="D48" s="13">
        <v>10</v>
      </c>
      <c r="E48" s="13" t="s">
        <v>17</v>
      </c>
      <c r="F48" s="31">
        <v>23883.1</v>
      </c>
      <c r="G48" s="31">
        <v>18664.1</v>
      </c>
      <c r="H48" s="14">
        <f t="shared" si="1"/>
        <v>78.14772789127039</v>
      </c>
    </row>
    <row r="49" spans="3:8" ht="15" customHeight="1">
      <c r="C49" s="16" t="s">
        <v>54</v>
      </c>
      <c r="D49" s="13">
        <v>10</v>
      </c>
      <c r="E49" s="13" t="s">
        <v>19</v>
      </c>
      <c r="F49" s="31">
        <v>5129.1</v>
      </c>
      <c r="G49" s="31">
        <v>2040</v>
      </c>
      <c r="H49" s="14">
        <f t="shared" si="1"/>
        <v>39.773059601099604</v>
      </c>
    </row>
    <row r="50" spans="3:8" ht="15" customHeight="1">
      <c r="C50" s="35" t="s">
        <v>69</v>
      </c>
      <c r="D50" s="13" t="s">
        <v>65</v>
      </c>
      <c r="E50" s="13" t="s">
        <v>22</v>
      </c>
      <c r="F50" s="31">
        <v>301.5</v>
      </c>
      <c r="G50" s="31">
        <v>113.5</v>
      </c>
      <c r="H50" s="14">
        <f t="shared" si="1"/>
        <v>37.64510779436153</v>
      </c>
    </row>
    <row r="51" spans="3:8" ht="15.75">
      <c r="C51" s="9" t="s">
        <v>55</v>
      </c>
      <c r="D51" s="10">
        <v>11</v>
      </c>
      <c r="E51" s="10" t="s">
        <v>13</v>
      </c>
      <c r="F51" s="11">
        <f>F52</f>
        <v>7600.8</v>
      </c>
      <c r="G51" s="11">
        <f>G52</f>
        <v>2882.4</v>
      </c>
      <c r="H51" s="11">
        <f t="shared" si="1"/>
        <v>37.92232396589832</v>
      </c>
    </row>
    <row r="52" spans="3:8" ht="18.75">
      <c r="C52" s="16" t="s">
        <v>56</v>
      </c>
      <c r="D52" s="13">
        <v>11</v>
      </c>
      <c r="E52" s="13" t="s">
        <v>15</v>
      </c>
      <c r="F52" s="31">
        <v>7600.8</v>
      </c>
      <c r="G52" s="31">
        <v>2882.4</v>
      </c>
      <c r="H52" s="14">
        <f t="shared" si="1"/>
        <v>37.92232396589832</v>
      </c>
    </row>
    <row r="53" spans="3:8" ht="36" customHeight="1">
      <c r="C53" s="17" t="s">
        <v>67</v>
      </c>
      <c r="D53" s="10">
        <v>14</v>
      </c>
      <c r="E53" s="10" t="s">
        <v>13</v>
      </c>
      <c r="F53" s="11">
        <f>F54+F55</f>
        <v>38694</v>
      </c>
      <c r="G53" s="11">
        <f>SUM(G54:G55)</f>
        <v>17982</v>
      </c>
      <c r="H53" s="11">
        <f t="shared" si="1"/>
        <v>46.4723212901225</v>
      </c>
    </row>
    <row r="54" spans="3:8" ht="33" customHeight="1">
      <c r="C54" s="15" t="s">
        <v>57</v>
      </c>
      <c r="D54" s="13">
        <v>14</v>
      </c>
      <c r="E54" s="13" t="s">
        <v>12</v>
      </c>
      <c r="F54" s="31">
        <v>14908.5</v>
      </c>
      <c r="G54" s="32">
        <v>6602.5</v>
      </c>
      <c r="H54" s="14">
        <f t="shared" si="1"/>
        <v>44.286816245765834</v>
      </c>
    </row>
    <row r="55" spans="3:8" ht="18.75">
      <c r="C55" s="16" t="s">
        <v>58</v>
      </c>
      <c r="D55" s="13">
        <v>14</v>
      </c>
      <c r="E55" s="13" t="s">
        <v>15</v>
      </c>
      <c r="F55" s="31">
        <v>23785.5</v>
      </c>
      <c r="G55" s="32">
        <v>11379.5</v>
      </c>
      <c r="H55" s="14">
        <f t="shared" si="1"/>
        <v>47.84217275230708</v>
      </c>
    </row>
    <row r="56" spans="3:8" ht="18.75">
      <c r="C56" s="115" t="s">
        <v>59</v>
      </c>
      <c r="D56" s="116"/>
      <c r="E56" s="116"/>
      <c r="F56" s="22">
        <f>F13+F21+F24+F28+F32+F34+F40+F43+F46+F51+F53</f>
        <v>844584.8000000002</v>
      </c>
      <c r="G56" s="22">
        <f>G13+G21+G24+G28+G32+G34+G40+G43+G46+G51+G53</f>
        <v>328152.2</v>
      </c>
      <c r="H56" s="22">
        <f t="shared" si="1"/>
        <v>38.85367105825252</v>
      </c>
    </row>
    <row r="58" spans="5:6" ht="12">
      <c r="E58" s="18"/>
      <c r="F58" s="19"/>
    </row>
  </sheetData>
  <sheetProtection/>
  <mergeCells count="5">
    <mergeCell ref="C1:F1"/>
    <mergeCell ref="C8:H8"/>
    <mergeCell ref="C9:F9"/>
    <mergeCell ref="C10:F10"/>
    <mergeCell ref="C56:E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6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D11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2" max="2" width="53.75390625" style="0" customWidth="1"/>
    <col min="3" max="3" width="26.875" style="0" customWidth="1"/>
    <col min="4" max="4" width="32.875" style="0" customWidth="1"/>
  </cols>
  <sheetData>
    <row r="4" ht="43.5" customHeight="1"/>
    <row r="5" spans="2:4" ht="16.5" customHeight="1">
      <c r="B5" s="117" t="s">
        <v>61</v>
      </c>
      <c r="C5" s="117"/>
      <c r="D5" s="117"/>
    </row>
    <row r="6" spans="2:4" ht="15">
      <c r="B6" s="23"/>
      <c r="C6" s="24"/>
      <c r="D6" s="24" t="s">
        <v>62</v>
      </c>
    </row>
    <row r="7" spans="2:4" ht="51.75" customHeight="1">
      <c r="B7" s="25" t="s">
        <v>63</v>
      </c>
      <c r="C7" s="26" t="s">
        <v>9</v>
      </c>
      <c r="D7" s="26" t="s">
        <v>201</v>
      </c>
    </row>
    <row r="8" spans="1:4" ht="18.75">
      <c r="A8" s="27"/>
      <c r="B8" s="28" t="s">
        <v>64</v>
      </c>
      <c r="C8" s="29">
        <f>доходы!C90-'по разделам'!F56</f>
        <v>-6562.691000000224</v>
      </c>
      <c r="D8" s="30">
        <f>доходы!D90-'по разделам'!G56</f>
        <v>7102.589000000036</v>
      </c>
    </row>
    <row r="11" ht="85.5" customHeight="1">
      <c r="D11" s="33"/>
    </row>
  </sheetData>
  <sheetProtection/>
  <mergeCells count="1">
    <mergeCell ref="B5:D5"/>
  </mergeCells>
  <printOptions/>
  <pageMargins left="0.52" right="0.1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cp:lastPrinted>2020-07-21T08:12:51Z</cp:lastPrinted>
  <dcterms:created xsi:type="dcterms:W3CDTF">2018-04-13T05:13:23Z</dcterms:created>
  <dcterms:modified xsi:type="dcterms:W3CDTF">2020-07-24T05:47:11Z</dcterms:modified>
  <cp:category/>
  <cp:version/>
  <cp:contentType/>
  <cp:contentStatus/>
</cp:coreProperties>
</file>