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2"/>
  </bookViews>
  <sheets>
    <sheet name="доходы" sheetId="1" r:id="rId1"/>
    <sheet name="расходы" sheetId="2" r:id="rId2"/>
    <sheet name="деф-проф " sheetId="3" r:id="rId3"/>
  </sheets>
  <definedNames>
    <definedName name="_xlnm.Print_Area" localSheetId="2">'деф-проф '!$A$1:$E$12</definedName>
    <definedName name="_xlnm.Print_Area" localSheetId="1">'расходы'!$C$1:$H$56</definedName>
  </definedNames>
  <calcPr fullCalcOnLoad="1"/>
</workbook>
</file>

<file path=xl/sharedStrings.xml><?xml version="1.0" encoding="utf-8"?>
<sst xmlns="http://schemas.openxmlformats.org/spreadsheetml/2006/main" count="298" uniqueCount="206">
  <si>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</si>
  <si>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</si>
  <si>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</si>
  <si>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</si>
  <si>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</si>
  <si>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</si>
  <si>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</si>
  <si>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</si>
  <si>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</si>
  <si>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</si>
  <si>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</si>
  <si>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</si>
  <si>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</si>
  <si>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</si>
  <si>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</si>
  <si>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</si>
  <si>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</si>
  <si>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</si>
  <si>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</si>
  <si>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</si>
  <si>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</si>
  <si>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</si>
  <si>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</si>
  <si>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</si>
  <si>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</si>
  <si>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</si>
  <si>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</si>
  <si>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</si>
  <si>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</si>
  <si>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</si>
  <si>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</si>
  <si>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</si>
  <si>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</si>
  <si>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</si>
  <si>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</si>
  <si>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</si>
  <si>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</si>
  <si>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</si>
  <si>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</si>
  <si>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</si>
  <si>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</si>
  <si>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</si>
  <si>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</si>
  <si>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</si>
  <si>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</si>
  <si>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</si>
  <si>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</si>
  <si>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</si>
  <si>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</si>
  <si>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</si>
  <si>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</si>
  <si>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</si>
  <si>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</si>
  <si>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</si>
  <si>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</si>
  <si>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</si>
  <si>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</si>
  <si>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</si>
  <si>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</si>
  <si>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</si>
  <si>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II. РАСХОДЫ РАЙОННОГО БЮДЖЕТА 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</si>
  <si>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</si>
  <si>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</si>
  <si>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</si>
  <si>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Дефицит(-), профицит(+) районного бюджета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</si>
  <si>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</si>
  <si>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</si>
  <si>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МЕЖБЮДЖЕТНЫЕ ТРАНСФЕРТЫ ОБЩЕГО ХАРАКТЕРА БЮДЖЕТАМ СУБЪЕКТОВ РОССИЙСКОЙ ФЕДЕРАЦИИ</t>
  </si>
  <si>
    <t>Благоустройство</t>
  </si>
  <si>
    <t xml:space="preserve">Другие вопросы в области социальной политики </t>
  </si>
  <si>
    <t>Транспорт</t>
  </si>
  <si>
    <t>Фактически исполнено за           9 месяцев 2020 года</t>
  </si>
  <si>
    <t>Фактическое исполнение за             9 месяцев 2020 года</t>
  </si>
  <si>
    <t>Приложение 1</t>
  </si>
  <si>
    <t xml:space="preserve"> </t>
  </si>
  <si>
    <t>ОТЧЕТ</t>
  </si>
  <si>
    <t>об исполнении районного бюджета  за  9 месяцев 2020 года</t>
  </si>
  <si>
    <t xml:space="preserve">       I. ДОХОДЫ РАЙОННОГО БЮДЖЕТА</t>
  </si>
  <si>
    <t>(тыс. рублей)</t>
  </si>
  <si>
    <t>Код бюджетной классификации РФ</t>
  </si>
  <si>
    <t>Наименование  доходов</t>
  </si>
  <si>
    <t>Фактически исполнено за 9 месяцев 2020 г.</t>
  </si>
  <si>
    <t>Процент исполнения к годовому плану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</si>
  <si>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</si>
  <si>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</si>
  <si>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</si>
  <si>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</si>
  <si>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</si>
  <si>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</si>
  <si>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</si>
  <si>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</si>
  <si>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</si>
  <si>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</si>
  <si>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</si>
  <si>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сбалансированность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</si>
  <si>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</si>
  <si>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</si>
  <si>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</si>
  <si>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</si>
  <si>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2 02 02003 05 0000 151  </t>
  </si>
  <si>
    <t xml:space="preserve">Субсидии бюджетам муниципальных районов на реформирование муниципальных финансов    </t>
  </si>
  <si>
    <t>2 02 02008 05 0000 151</t>
  </si>
  <si>
    <t>Субсидии бюджетам муниципальных районов на обеспечение жильем молодых семей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</si>
  <si>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</si>
  <si>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</si>
  <si>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2 02 02024 05 0000 151</t>
  </si>
  <si>
    <r>
      <t>Субсидии бюджетам муниципальных районов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денежные выплаты медицинскому персоналу фельдшерско-акушерских пунктов, врачам, фельдшерам и медицинским сестрам скорой медицинской помощи</t>
    </r>
  </si>
  <si>
    <t>2 02 20077 05 0000 150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</si>
  <si>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</si>
  <si>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</si>
  <si>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2 02 25169 05 0000150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</si>
  <si>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</si>
  <si>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2 02 25210 05 0000 150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</si>
  <si>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</si>
  <si>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районов на реализацию мероприятий по устойчивому развитию сельских территорий</t>
  </si>
  <si>
    <t>2 02 25255 05 0000 150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</si>
  <si>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</si>
  <si>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2 02 25304 05 0000 150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</si>
  <si>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</si>
  <si>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2 02 25491 05 0000 150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</si>
  <si>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</si>
  <si>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2 02 25497 05 0000 150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</si>
  <si>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</si>
  <si>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2 02 25511 05 0000 150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</si>
  <si>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</si>
  <si>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</si>
  <si>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</si>
  <si>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</si>
  <si>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</si>
  <si>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2 02 29999 05 0000 151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</si>
  <si>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</si>
  <si>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2 02 27576 05 0000 150</t>
  </si>
  <si>
    <t>Субсидии бюджетам муниципальных образований области на обеспечение комплексного развития сельских территорий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</si>
  <si>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2 02 29999 05 0000 150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</si>
  <si>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</si>
  <si>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</si>
  <si>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</si>
  <si>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</si>
  <si>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 xml:space="preserve">2 02 30024 05 0000 151  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</si>
  <si>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</si>
  <si>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</si>
  <si>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</si>
  <si>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</si>
  <si>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</si>
  <si>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</si>
  <si>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</si>
  <si>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</si>
  <si>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</si>
  <si>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</si>
  <si>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</si>
  <si>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на реализацию проекта "Народный бюджет"</t>
  </si>
  <si>
    <t>Субсидии на финансовое обеспеченье (возмещение) расходов на реализацию мероприятий на соблюдение санитарно-эпидимиологических требований в условиях распространения новой коронавирусной инфекции (COVID-19)в общеобразовательных организациях области</t>
  </si>
  <si>
    <t>2 02 30000 00 0000 150</t>
  </si>
  <si>
    <t>Субвенции бюджетам субъектов Российской Федерации и муниципальных образований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</si>
  <si>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</si>
  <si>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</si>
  <si>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</si>
  <si>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</si>
  <si>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</si>
  <si>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</si>
  <si>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</si>
  <si>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</si>
  <si>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</si>
  <si>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</si>
  <si>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</si>
  <si>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</si>
  <si>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</si>
  <si>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</si>
  <si>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</si>
  <si>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2 02 39998 05 0000 150</t>
  </si>
  <si>
    <t>Единая субвенция бюджетам муниципальных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</si>
  <si>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</si>
  <si>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</si>
  <si>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</si>
  <si>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</si>
  <si>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</si>
  <si>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</si>
  <si>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</si>
  <si>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</si>
  <si>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</si>
  <si>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</si>
  <si>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</si>
  <si>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</si>
  <si>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передачу осуществления части полномочий по строительству, реконструкции и капитальному ремонту централизованной системы водоснабжения и водоотведения в г. Никольск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</si>
  <si>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</si>
  <si>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</si>
  <si>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</si>
  <si>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</si>
  <si>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</si>
  <si>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</si>
  <si>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</si>
  <si>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</si>
  <si>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</si>
  <si>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</si>
  <si>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</si>
  <si>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</si>
  <si>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</si>
  <si>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</si>
  <si>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2 02 49999 05 0000 150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</si>
  <si>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</si>
  <si>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2 07 00000 00 0000 000</t>
  </si>
  <si>
    <t xml:space="preserve">ПРОЧИЕ БЕЗВОЗМЕЗДНЫЕ ПОСТУПЛЕНИЯ
</t>
  </si>
  <si>
    <t>2 07 05030 05 0000 180</t>
  </si>
  <si>
    <t>2 07 05030 05 0000 150</t>
  </si>
  <si>
    <t>ИТОГО ДОХОДОВ</t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</si>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</sst>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6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8" borderId="10" applyNumberFormat="0" applyFont="0" applyAlignment="0" applyProtection="0"/>
    <xf numFmtId="9" fontId="48" fillId="0" borderId="0" applyFont="0" applyFill="0" applyBorder="0" applyAlignment="0" applyProtection="0"/>
    <xf numFmtId="49" fontId="1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3" fillId="41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64" fontId="12" fillId="42" borderId="12" xfId="0" applyNumberFormat="1" applyFont="1" applyFill="1" applyBorder="1" applyAlignment="1">
      <alignment horizontal="center" vertical="center"/>
    </xf>
    <xf numFmtId="164" fontId="15" fillId="42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164" fontId="66" fillId="0" borderId="12" xfId="95" applyNumberFormat="1" applyFont="1" applyFill="1" applyBorder="1" applyAlignment="1">
      <alignment horizontal="center" vertical="center"/>
      <protection/>
    </xf>
    <xf numFmtId="164" fontId="23" fillId="42" borderId="12" xfId="95" applyNumberFormat="1" applyFont="1" applyFill="1" applyBorder="1" applyAlignment="1">
      <alignment horizontal="center" vertical="center"/>
      <protection/>
    </xf>
    <xf numFmtId="164" fontId="24" fillId="42" borderId="12" xfId="0" applyNumberFormat="1" applyFont="1" applyFill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9" fontId="0" fillId="0" borderId="0" xfId="128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12" xfId="97" applyFont="1" applyBorder="1" applyAlignment="1">
      <alignment horizontal="center" vertical="center" wrapText="1"/>
      <protection/>
    </xf>
    <xf numFmtId="0" fontId="29" fillId="0" borderId="12" xfId="97" applyFont="1" applyBorder="1" applyAlignment="1">
      <alignment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97" applyFont="1" applyBorder="1" applyAlignment="1">
      <alignment vertical="top" wrapText="1"/>
      <protection/>
    </xf>
    <xf numFmtId="164" fontId="29" fillId="42" borderId="12" xfId="97" applyNumberFormat="1" applyFont="1" applyFill="1" applyBorder="1" applyAlignment="1">
      <alignment horizontal="center" vertical="center"/>
      <protection/>
    </xf>
    <xf numFmtId="164" fontId="29" fillId="0" borderId="12" xfId="97" applyNumberFormat="1" applyFont="1" applyBorder="1" applyAlignment="1">
      <alignment horizontal="center" vertical="center"/>
      <protection/>
    </xf>
    <xf numFmtId="164" fontId="29" fillId="0" borderId="12" xfId="0" applyNumberFormat="1" applyFont="1" applyBorder="1" applyAlignment="1">
      <alignment horizontal="center" vertical="center"/>
    </xf>
    <xf numFmtId="0" fontId="11" fillId="42" borderId="12" xfId="97" applyFont="1" applyFill="1" applyBorder="1" applyAlignment="1">
      <alignment vertical="top" wrapText="1"/>
      <protection/>
    </xf>
    <xf numFmtId="0" fontId="29" fillId="42" borderId="12" xfId="97" applyFont="1" applyFill="1" applyBorder="1" applyAlignment="1">
      <alignment vertical="top" wrapText="1"/>
      <protection/>
    </xf>
    <xf numFmtId="0" fontId="11" fillId="42" borderId="12" xfId="0" applyFont="1" applyFill="1" applyBorder="1" applyAlignment="1">
      <alignment vertical="top"/>
    </xf>
    <xf numFmtId="0" fontId="11" fillId="42" borderId="12" xfId="97" applyFont="1" applyFill="1" applyBorder="1" applyAlignment="1">
      <alignment horizontal="left" vertical="top" wrapText="1"/>
      <protection/>
    </xf>
    <xf numFmtId="164" fontId="11" fillId="42" borderId="12" xfId="97" applyNumberFormat="1" applyFont="1" applyFill="1" applyBorder="1" applyAlignment="1">
      <alignment horizontal="center" vertical="center"/>
      <protection/>
    </xf>
    <xf numFmtId="164" fontId="11" fillId="0" borderId="12" xfId="0" applyNumberFormat="1" applyFont="1" applyBorder="1" applyAlignment="1">
      <alignment horizontal="center" vertical="center"/>
    </xf>
    <xf numFmtId="0" fontId="68" fillId="42" borderId="12" xfId="0" applyFont="1" applyFill="1" applyBorder="1" applyAlignment="1">
      <alignment vertical="top"/>
    </xf>
    <xf numFmtId="0" fontId="11" fillId="42" borderId="0" xfId="0" applyFont="1" applyFill="1" applyAlignment="1">
      <alignment wrapText="1"/>
    </xf>
    <xf numFmtId="0" fontId="29" fillId="42" borderId="12" xfId="97" applyFont="1" applyFill="1" applyBorder="1" applyAlignment="1">
      <alignment vertical="top"/>
      <protection/>
    </xf>
    <xf numFmtId="0" fontId="29" fillId="42" borderId="14" xfId="97" applyFont="1" applyFill="1" applyBorder="1" applyAlignment="1">
      <alignment vertical="top" wrapText="1"/>
      <protection/>
    </xf>
    <xf numFmtId="0" fontId="29" fillId="42" borderId="15" xfId="97" applyFont="1" applyFill="1" applyBorder="1" applyAlignment="1">
      <alignment vertical="top" wrapText="1"/>
      <protection/>
    </xf>
    <xf numFmtId="164" fontId="11" fillId="42" borderId="12" xfId="96" applyNumberFormat="1" applyFont="1" applyFill="1" applyBorder="1" applyAlignment="1" applyProtection="1">
      <alignment horizontal="center" vertical="center" wrapText="1"/>
      <protection hidden="1"/>
    </xf>
    <xf numFmtId="164" fontId="11" fillId="0" borderId="12" xfId="97" applyNumberFormat="1" applyFont="1" applyFill="1" applyBorder="1" applyAlignment="1">
      <alignment horizontal="center" vertical="center"/>
      <protection/>
    </xf>
    <xf numFmtId="0" fontId="0" fillId="42" borderId="0" xfId="97" applyFill="1">
      <alignment/>
      <protection/>
    </xf>
    <xf numFmtId="0" fontId="11" fillId="42" borderId="12" xfId="97" applyNumberFormat="1" applyFont="1" applyFill="1" applyBorder="1" applyAlignment="1">
      <alignment horizontal="left" vertical="top" wrapText="1"/>
      <protection/>
    </xf>
    <xf numFmtId="0" fontId="11" fillId="42" borderId="12" xfId="97" applyNumberFormat="1" applyFont="1" applyFill="1" applyBorder="1" applyAlignment="1">
      <alignment vertical="top" wrapText="1"/>
      <protection/>
    </xf>
    <xf numFmtId="0" fontId="29" fillId="0" borderId="12" xfId="97" applyFont="1" applyFill="1" applyBorder="1" applyAlignment="1">
      <alignment vertical="top" wrapText="1"/>
      <protection/>
    </xf>
    <xf numFmtId="0" fontId="69" fillId="42" borderId="12" xfId="100" applyFont="1" applyFill="1" applyBorder="1" applyAlignment="1">
      <alignment horizontal="left" vertical="top" wrapText="1"/>
      <protection/>
    </xf>
    <xf numFmtId="0" fontId="11" fillId="42" borderId="12" xfId="0" applyFont="1" applyFill="1" applyBorder="1" applyAlignment="1">
      <alignment horizontal="left" vertical="top" wrapText="1"/>
    </xf>
    <xf numFmtId="0" fontId="11" fillId="42" borderId="12" xfId="0" applyFont="1" applyFill="1" applyBorder="1" applyAlignment="1">
      <alignment horizontal="left" vertical="top"/>
    </xf>
    <xf numFmtId="0" fontId="11" fillId="42" borderId="12" xfId="0" applyFont="1" applyFill="1" applyBorder="1" applyAlignment="1">
      <alignment horizontal="justify" vertical="top"/>
    </xf>
    <xf numFmtId="0" fontId="11" fillId="0" borderId="12" xfId="96" applyNumberFormat="1" applyFont="1" applyFill="1" applyBorder="1" applyAlignment="1" applyProtection="1">
      <alignment horizontal="left" vertical="top" wrapText="1"/>
      <protection hidden="1"/>
    </xf>
    <xf numFmtId="0" fontId="29" fillId="42" borderId="12" xfId="97" applyFont="1" applyFill="1" applyBorder="1" applyAlignment="1">
      <alignment horizontal="left" vertical="top" wrapText="1"/>
      <protection/>
    </xf>
    <xf numFmtId="0" fontId="0" fillId="0" borderId="0" xfId="97">
      <alignment/>
      <protection/>
    </xf>
    <xf numFmtId="0" fontId="29" fillId="0" borderId="12" xfId="97" applyFont="1" applyFill="1" applyBorder="1" applyAlignment="1">
      <alignment horizontal="left" vertical="top" wrapText="1"/>
      <protection/>
    </xf>
    <xf numFmtId="164" fontId="29" fillId="0" borderId="12" xfId="97" applyNumberFormat="1" applyFont="1" applyFill="1" applyBorder="1" applyAlignment="1">
      <alignment horizontal="center" vertical="center"/>
      <protection/>
    </xf>
    <xf numFmtId="0" fontId="11" fillId="0" borderId="14" xfId="97" applyFont="1" applyBorder="1" applyAlignment="1">
      <alignment vertical="top" wrapText="1"/>
      <protection/>
    </xf>
    <xf numFmtId="0" fontId="11" fillId="0" borderId="14" xfId="97" applyFont="1" applyFill="1" applyBorder="1" applyAlignment="1">
      <alignment horizontal="left" vertical="top" wrapText="1"/>
      <protection/>
    </xf>
    <xf numFmtId="0" fontId="11" fillId="42" borderId="12" xfId="96" applyNumberFormat="1" applyFont="1" applyFill="1" applyBorder="1" applyAlignment="1" applyProtection="1">
      <alignment horizontal="left" vertical="top" wrapText="1"/>
      <protection hidden="1"/>
    </xf>
    <xf numFmtId="0" fontId="11" fillId="42" borderId="16" xfId="96" applyNumberFormat="1" applyFont="1" applyFill="1" applyBorder="1" applyAlignment="1" applyProtection="1">
      <alignment vertical="top" wrapText="1"/>
      <protection hidden="1"/>
    </xf>
    <xf numFmtId="0" fontId="11" fillId="0" borderId="12" xfId="97" applyFont="1" applyBorder="1" applyAlignment="1">
      <alignment horizontal="left" vertical="top" wrapText="1"/>
      <protection/>
    </xf>
    <xf numFmtId="0" fontId="11" fillId="42" borderId="16" xfId="96" applyNumberFormat="1" applyFont="1" applyFill="1" applyBorder="1" applyAlignment="1" applyProtection="1">
      <alignment vertical="center" wrapText="1"/>
      <protection hidden="1"/>
    </xf>
    <xf numFmtId="0" fontId="29" fillId="0" borderId="12" xfId="97" applyFont="1" applyBorder="1" applyAlignment="1">
      <alignment horizontal="left" vertical="top" wrapText="1"/>
      <protection/>
    </xf>
    <xf numFmtId="0" fontId="0" fillId="0" borderId="0" xfId="97" applyFill="1">
      <alignment/>
      <protection/>
    </xf>
    <xf numFmtId="0" fontId="29" fillId="42" borderId="12" xfId="0" applyFont="1" applyFill="1" applyBorder="1" applyAlignment="1">
      <alignment horizontal="left" vertical="top"/>
    </xf>
    <xf numFmtId="0" fontId="29" fillId="42" borderId="12" xfId="0" applyFont="1" applyFill="1" applyBorder="1" applyAlignment="1">
      <alignment vertical="top"/>
    </xf>
    <xf numFmtId="0" fontId="11" fillId="0" borderId="12" xfId="97" applyFont="1" applyBorder="1" applyAlignment="1">
      <alignment vertical="top" wrapText="1"/>
      <protection/>
    </xf>
    <xf numFmtId="0" fontId="11" fillId="0" borderId="12" xfId="97" applyFont="1" applyFill="1" applyBorder="1" applyAlignment="1">
      <alignment horizontal="left" vertical="top" wrapText="1"/>
      <protection/>
    </xf>
    <xf numFmtId="0" fontId="11" fillId="0" borderId="12" xfId="97" applyNumberFormat="1" applyFont="1" applyFill="1" applyBorder="1" applyAlignment="1">
      <alignment horizontal="left" vertical="top" wrapText="1"/>
      <protection/>
    </xf>
    <xf numFmtId="0" fontId="70" fillId="0" borderId="12" xfId="0" applyFont="1" applyFill="1" applyBorder="1" applyAlignment="1">
      <alignment horizontal="left" vertical="top" wrapText="1"/>
    </xf>
    <xf numFmtId="0" fontId="11" fillId="42" borderId="12" xfId="0" applyFont="1" applyFill="1" applyBorder="1" applyAlignment="1">
      <alignment vertical="top" wrapText="1"/>
    </xf>
    <xf numFmtId="164" fontId="29" fillId="0" borderId="0" xfId="97" applyNumberFormat="1" applyFont="1" applyBorder="1" applyAlignment="1">
      <alignment horizontal="right"/>
      <protection/>
    </xf>
    <xf numFmtId="164" fontId="11" fillId="0" borderId="0" xfId="97" applyNumberFormat="1" applyFont="1" applyBorder="1" applyAlignment="1">
      <alignment horizontal="center"/>
      <protection/>
    </xf>
    <xf numFmtId="164" fontId="11" fillId="0" borderId="0" xfId="97" applyNumberFormat="1" applyFont="1" applyBorder="1">
      <alignment/>
      <protection/>
    </xf>
    <xf numFmtId="0" fontId="70" fillId="0" borderId="12" xfId="0" applyFont="1" applyFill="1" applyBorder="1" applyAlignment="1">
      <alignment vertical="top" wrapText="1"/>
    </xf>
    <xf numFmtId="0" fontId="68" fillId="0" borderId="12" xfId="0" applyFont="1" applyBorder="1" applyAlignment="1">
      <alignment horizontal="left" vertical="top" wrapText="1"/>
    </xf>
    <xf numFmtId="0" fontId="68" fillId="0" borderId="12" xfId="0" applyFont="1" applyFill="1" applyBorder="1" applyAlignment="1">
      <alignment vertical="top" wrapText="1"/>
    </xf>
    <xf numFmtId="0" fontId="29" fillId="42" borderId="12" xfId="0" applyFont="1" applyFill="1" applyBorder="1" applyAlignment="1">
      <alignment vertical="top" wrapText="1"/>
    </xf>
    <xf numFmtId="0" fontId="29" fillId="0" borderId="12" xfId="97" applyFont="1" applyFill="1" applyBorder="1" applyAlignment="1">
      <alignment horizontal="left" wrapText="1"/>
      <protection/>
    </xf>
    <xf numFmtId="0" fontId="18" fillId="0" borderId="0" xfId="97" applyFont="1" applyAlignment="1">
      <alignment horizontal="left"/>
      <protection/>
    </xf>
    <xf numFmtId="0" fontId="18" fillId="0" borderId="0" xfId="97" applyFont="1" applyAlignment="1">
      <alignment/>
      <protection/>
    </xf>
    <xf numFmtId="4" fontId="18" fillId="0" borderId="0" xfId="97" applyNumberFormat="1" applyFont="1" applyBorder="1">
      <alignment/>
      <protection/>
    </xf>
    <xf numFmtId="0" fontId="18" fillId="0" borderId="0" xfId="97" applyFont="1" applyBorder="1">
      <alignment/>
      <protection/>
    </xf>
    <xf numFmtId="0" fontId="18" fillId="0" borderId="0" xfId="97" applyFont="1">
      <alignment/>
      <protection/>
    </xf>
    <xf numFmtId="0" fontId="28" fillId="0" borderId="0" xfId="96" applyNumberFormat="1" applyFont="1" applyFill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zoomScale="85" zoomScaleNormal="85" zoomScalePageLayoutView="0" workbookViewId="0" topLeftCell="A22">
      <selection activeCell="B40" sqref="B40"/>
    </sheetView>
  </sheetViews>
  <sheetFormatPr defaultColWidth="9.00390625" defaultRowHeight="12.75"/>
  <cols>
    <col min="1" max="1" width="22.125" style="103" customWidth="1"/>
    <col min="2" max="2" width="74.125" style="104" customWidth="1"/>
    <col min="3" max="3" width="13.75390625" style="107" customWidth="1"/>
    <col min="4" max="4" width="15.75390625" style="42" customWidth="1"/>
    <col min="5" max="5" width="14.125" style="42" customWidth="1"/>
    <col min="6" max="16384" width="9.125" style="42" customWidth="1"/>
  </cols>
  <sheetData>
    <row r="1" spans="1:5" ht="18">
      <c r="A1" s="40"/>
      <c r="B1" s="41"/>
      <c r="C1" s="109" t="s">
        <v>73</v>
      </c>
      <c r="D1" s="109"/>
      <c r="E1" s="109"/>
    </row>
    <row r="2" spans="1:5" ht="18">
      <c r="A2" s="40"/>
      <c r="B2" s="41"/>
      <c r="C2" s="109"/>
      <c r="D2" s="109"/>
      <c r="E2" s="109"/>
    </row>
    <row r="3" spans="1:5" ht="18">
      <c r="A3" s="40"/>
      <c r="B3" s="41"/>
      <c r="C3" s="109" t="s">
        <v>74</v>
      </c>
      <c r="D3" s="109"/>
      <c r="E3" s="109"/>
    </row>
    <row r="4" spans="1:5" ht="21" customHeight="1">
      <c r="A4" s="110" t="s">
        <v>75</v>
      </c>
      <c r="B4" s="110"/>
      <c r="C4" s="110"/>
      <c r="D4" s="110"/>
      <c r="E4" s="110"/>
    </row>
    <row r="5" spans="1:5" ht="23.25" customHeight="1">
      <c r="A5" s="110" t="s">
        <v>76</v>
      </c>
      <c r="B5" s="110"/>
      <c r="C5" s="110"/>
      <c r="D5" s="110"/>
      <c r="E5" s="110"/>
    </row>
    <row r="6" spans="1:5" ht="18.75">
      <c r="A6" s="43"/>
      <c r="B6" s="44"/>
      <c r="C6" s="45"/>
      <c r="D6" s="45"/>
      <c r="E6" s="45"/>
    </row>
    <row r="7" spans="1:5" ht="23.25" customHeight="1">
      <c r="A7" s="110" t="s">
        <v>77</v>
      </c>
      <c r="B7" s="110"/>
      <c r="C7" s="110"/>
      <c r="D7" s="110"/>
      <c r="E7" s="110"/>
    </row>
    <row r="8" spans="1:4" ht="12.75">
      <c r="A8" s="108"/>
      <c r="B8" s="108"/>
      <c r="C8" s="108"/>
      <c r="D8" s="46" t="s">
        <v>78</v>
      </c>
    </row>
    <row r="9" spans="1:5" ht="63.75" customHeight="1">
      <c r="A9" s="47" t="s">
        <v>79</v>
      </c>
      <c r="B9" s="48" t="s">
        <v>80</v>
      </c>
      <c r="C9" s="49" t="s">
        <v>9</v>
      </c>
      <c r="D9" s="49" t="s">
        <v>81</v>
      </c>
      <c r="E9" s="49" t="s">
        <v>82</v>
      </c>
    </row>
    <row r="10" spans="1:5" ht="21" customHeight="1">
      <c r="A10" s="50" t="s">
        <v>83</v>
      </c>
      <c r="B10" s="50" t="s">
        <v>84</v>
      </c>
      <c r="C10" s="51">
        <v>178536.5</v>
      </c>
      <c r="D10" s="52">
        <v>136958</v>
      </c>
      <c r="E10" s="53">
        <f>SUM(D10/C10*100)</f>
        <v>76.71148476642031</v>
      </c>
    </row>
    <row r="11" spans="1:5" ht="24" customHeight="1">
      <c r="A11" s="50" t="s">
        <v>85</v>
      </c>
      <c r="B11" s="50" t="s">
        <v>86</v>
      </c>
      <c r="C11" s="52">
        <f>C12+C90</f>
        <v>663569.455</v>
      </c>
      <c r="D11" s="52">
        <f>D12+D90</f>
        <v>371262.19899999996</v>
      </c>
      <c r="E11" s="53">
        <f aca="true" t="shared" si="0" ref="E11:E92">SUM(D11/C11*100)</f>
        <v>55.949259900758996</v>
      </c>
    </row>
    <row r="12" spans="1:5" ht="25.5">
      <c r="A12" s="54" t="s">
        <v>87</v>
      </c>
      <c r="B12" s="54" t="s">
        <v>88</v>
      </c>
      <c r="C12" s="51">
        <f>C13+C17+C54+C68</f>
        <v>663557.455</v>
      </c>
      <c r="D12" s="51">
        <f>D13+D17+D54+D68</f>
        <v>371250.399</v>
      </c>
      <c r="E12" s="53">
        <f t="shared" si="0"/>
        <v>55.94849341267668</v>
      </c>
    </row>
    <row r="13" spans="1:5" ht="25.5" customHeight="1">
      <c r="A13" s="55" t="s">
        <v>89</v>
      </c>
      <c r="B13" s="55" t="s">
        <v>90</v>
      </c>
      <c r="C13" s="51">
        <f>SUM(C14+C15+C16)</f>
        <v>160475.6</v>
      </c>
      <c r="D13" s="51">
        <f>SUM(D14+D15+D16)</f>
        <v>104043.7</v>
      </c>
      <c r="E13" s="53">
        <f t="shared" si="0"/>
        <v>64.83459167624237</v>
      </c>
    </row>
    <row r="14" spans="1:5" ht="24" customHeight="1">
      <c r="A14" s="56" t="s">
        <v>91</v>
      </c>
      <c r="B14" s="57" t="s">
        <v>92</v>
      </c>
      <c r="C14" s="58">
        <v>81056.3</v>
      </c>
      <c r="D14" s="58">
        <v>45403.7</v>
      </c>
      <c r="E14" s="59">
        <f t="shared" si="0"/>
        <v>56.015016722944424</v>
      </c>
    </row>
    <row r="15" spans="1:5" ht="24" customHeight="1">
      <c r="A15" s="60" t="s">
        <v>93</v>
      </c>
      <c r="B15" s="57" t="s">
        <v>94</v>
      </c>
      <c r="C15" s="58">
        <v>5366</v>
      </c>
      <c r="D15" s="58">
        <v>3100</v>
      </c>
      <c r="E15" s="59">
        <f t="shared" si="0"/>
        <v>57.77115169586284</v>
      </c>
    </row>
    <row r="16" spans="1:5" ht="25.5" customHeight="1">
      <c r="A16" s="54" t="s">
        <v>95</v>
      </c>
      <c r="B16" s="61" t="s">
        <v>96</v>
      </c>
      <c r="C16" s="58">
        <v>74053.3</v>
      </c>
      <c r="D16" s="58">
        <v>55540</v>
      </c>
      <c r="E16" s="59">
        <f t="shared" si="0"/>
        <v>75.00003375946784</v>
      </c>
    </row>
    <row r="17" spans="1:5" ht="25.5">
      <c r="A17" s="55" t="s">
        <v>97</v>
      </c>
      <c r="B17" s="55" t="s">
        <v>98</v>
      </c>
      <c r="C17" s="51">
        <f>C22+C23+C24+C25+C28+C29+C30+C31+C32+C33+C34+C36+C37</f>
        <v>157948.45500000002</v>
      </c>
      <c r="D17" s="51">
        <f>D22+D23+D24+D25+D28+D29+D30+D31+D32+D33+D34+D36+D37</f>
        <v>32831.799</v>
      </c>
      <c r="E17" s="53">
        <f t="shared" si="0"/>
        <v>20.78640085463324</v>
      </c>
    </row>
    <row r="18" spans="1:5" ht="25.5" customHeight="1" hidden="1">
      <c r="A18" s="62" t="s">
        <v>99</v>
      </c>
      <c r="B18" s="55" t="s">
        <v>100</v>
      </c>
      <c r="C18" s="51"/>
      <c r="D18" s="51"/>
      <c r="E18" s="59" t="e">
        <f t="shared" si="0"/>
        <v>#DIV/0!</v>
      </c>
    </row>
    <row r="19" spans="1:5" ht="25.5" customHeight="1" hidden="1">
      <c r="A19" s="63" t="s">
        <v>101</v>
      </c>
      <c r="B19" s="64" t="s">
        <v>102</v>
      </c>
      <c r="C19" s="51"/>
      <c r="D19" s="51"/>
      <c r="E19" s="59" t="e">
        <f t="shared" si="0"/>
        <v>#DIV/0!</v>
      </c>
    </row>
    <row r="20" spans="1:5" ht="25.5" customHeight="1" hidden="1">
      <c r="A20" s="55" t="s">
        <v>103</v>
      </c>
      <c r="B20" s="55" t="s">
        <v>104</v>
      </c>
      <c r="C20" s="51"/>
      <c r="D20" s="51"/>
      <c r="E20" s="59" t="e">
        <f t="shared" si="0"/>
        <v>#DIV/0!</v>
      </c>
    </row>
    <row r="21" spans="1:5" ht="38.25" customHeight="1" hidden="1">
      <c r="A21" s="55" t="s">
        <v>105</v>
      </c>
      <c r="B21" s="55" t="s">
        <v>106</v>
      </c>
      <c r="C21" s="51"/>
      <c r="D21" s="51"/>
      <c r="E21" s="59" t="e">
        <f t="shared" si="0"/>
        <v>#DIV/0!</v>
      </c>
    </row>
    <row r="22" spans="1:5" s="67" customFormat="1" ht="83.25" customHeight="1">
      <c r="A22" s="54" t="s">
        <v>107</v>
      </c>
      <c r="B22" s="57" t="s">
        <v>108</v>
      </c>
      <c r="C22" s="65">
        <v>24347</v>
      </c>
      <c r="D22" s="66">
        <v>0</v>
      </c>
      <c r="E22" s="59">
        <f t="shared" si="0"/>
        <v>0</v>
      </c>
    </row>
    <row r="23" spans="1:5" s="67" customFormat="1" ht="68.25" customHeight="1">
      <c r="A23" s="54" t="s">
        <v>107</v>
      </c>
      <c r="B23" s="68" t="s">
        <v>109</v>
      </c>
      <c r="C23" s="65">
        <v>5390</v>
      </c>
      <c r="D23" s="66">
        <v>0</v>
      </c>
      <c r="E23" s="59">
        <f t="shared" si="0"/>
        <v>0</v>
      </c>
    </row>
    <row r="24" spans="1:5" s="67" customFormat="1" ht="78" customHeight="1">
      <c r="A24" s="69" t="s">
        <v>110</v>
      </c>
      <c r="B24" s="57" t="s">
        <v>111</v>
      </c>
      <c r="C24" s="65">
        <v>2234.2</v>
      </c>
      <c r="D24" s="66">
        <v>643.5</v>
      </c>
      <c r="E24" s="59">
        <f t="shared" si="0"/>
        <v>28.802255841016922</v>
      </c>
    </row>
    <row r="25" spans="1:5" s="67" customFormat="1" ht="67.5" customHeight="1">
      <c r="A25" s="54" t="s">
        <v>112</v>
      </c>
      <c r="B25" s="57" t="s">
        <v>113</v>
      </c>
      <c r="C25" s="65">
        <v>2259.1</v>
      </c>
      <c r="D25" s="66">
        <v>0</v>
      </c>
      <c r="E25" s="59">
        <f t="shared" si="0"/>
        <v>0</v>
      </c>
    </row>
    <row r="26" spans="1:5" s="67" customFormat="1" ht="36.75" customHeight="1" hidden="1">
      <c r="A26" s="70"/>
      <c r="B26" s="71" t="s">
        <v>114</v>
      </c>
      <c r="C26" s="66">
        <v>1874.7</v>
      </c>
      <c r="D26" s="66"/>
      <c r="E26" s="59">
        <f t="shared" si="0"/>
        <v>0</v>
      </c>
    </row>
    <row r="27" spans="1:5" s="67" customFormat="1" ht="36.75" customHeight="1" hidden="1">
      <c r="A27" s="70"/>
      <c r="B27" s="71" t="s">
        <v>114</v>
      </c>
      <c r="C27" s="66">
        <v>670.8</v>
      </c>
      <c r="D27" s="66"/>
      <c r="E27" s="59">
        <f t="shared" si="0"/>
        <v>0</v>
      </c>
    </row>
    <row r="28" spans="1:5" s="67" customFormat="1" ht="71.25" customHeight="1">
      <c r="A28" s="54" t="s">
        <v>115</v>
      </c>
      <c r="B28" s="57" t="s">
        <v>116</v>
      </c>
      <c r="C28" s="65">
        <v>5000</v>
      </c>
      <c r="D28" s="66">
        <v>3479.1</v>
      </c>
      <c r="E28" s="59">
        <f t="shared" si="0"/>
        <v>69.582</v>
      </c>
    </row>
    <row r="29" spans="1:5" s="67" customFormat="1" ht="71.25" customHeight="1">
      <c r="A29" s="54" t="s">
        <v>117</v>
      </c>
      <c r="B29" s="68" t="s">
        <v>118</v>
      </c>
      <c r="C29" s="65">
        <v>4222.3</v>
      </c>
      <c r="D29" s="66">
        <v>892.4</v>
      </c>
      <c r="E29" s="59">
        <f t="shared" si="0"/>
        <v>21.135400137365888</v>
      </c>
    </row>
    <row r="30" spans="1:5" s="67" customFormat="1" ht="54.75" customHeight="1">
      <c r="A30" s="54" t="s">
        <v>119</v>
      </c>
      <c r="B30" s="57" t="s">
        <v>120</v>
      </c>
      <c r="C30" s="65">
        <v>728.7</v>
      </c>
      <c r="D30" s="66">
        <v>728.7</v>
      </c>
      <c r="E30" s="59">
        <f t="shared" si="0"/>
        <v>100</v>
      </c>
    </row>
    <row r="31" spans="1:5" s="67" customFormat="1" ht="65.25" customHeight="1">
      <c r="A31" s="56" t="s">
        <v>121</v>
      </c>
      <c r="B31" s="72" t="s">
        <v>122</v>
      </c>
      <c r="C31" s="65">
        <v>600.256</v>
      </c>
      <c r="D31" s="66">
        <v>600.3</v>
      </c>
      <c r="E31" s="59">
        <f t="shared" si="0"/>
        <v>100.00733020577886</v>
      </c>
    </row>
    <row r="32" spans="1:5" s="67" customFormat="1" ht="66.75" customHeight="1">
      <c r="A32" s="54" t="s">
        <v>123</v>
      </c>
      <c r="B32" s="57" t="s">
        <v>124</v>
      </c>
      <c r="C32" s="65">
        <v>357.8</v>
      </c>
      <c r="D32" s="66">
        <v>0</v>
      </c>
      <c r="E32" s="59">
        <f t="shared" si="0"/>
        <v>0</v>
      </c>
    </row>
    <row r="33" spans="1:5" s="67" customFormat="1" ht="32.25" customHeight="1">
      <c r="A33" s="73" t="s">
        <v>125</v>
      </c>
      <c r="B33" s="74" t="s">
        <v>126</v>
      </c>
      <c r="C33" s="65">
        <v>5993.599</v>
      </c>
      <c r="D33" s="66">
        <v>0</v>
      </c>
      <c r="E33" s="59">
        <f t="shared" si="0"/>
        <v>0</v>
      </c>
    </row>
    <row r="34" spans="1:5" s="67" customFormat="1" ht="66.75" customHeight="1">
      <c r="A34" s="54" t="s">
        <v>127</v>
      </c>
      <c r="B34" s="57" t="s">
        <v>128</v>
      </c>
      <c r="C34" s="65">
        <v>1763.2</v>
      </c>
      <c r="D34" s="66">
        <v>1386.4</v>
      </c>
      <c r="E34" s="59">
        <f t="shared" si="0"/>
        <v>78.62976406533576</v>
      </c>
    </row>
    <row r="35" spans="1:5" s="67" customFormat="1" ht="48" customHeight="1" hidden="1">
      <c r="A35" s="54" t="s">
        <v>129</v>
      </c>
      <c r="B35" s="75" t="s">
        <v>130</v>
      </c>
      <c r="C35" s="58">
        <v>0</v>
      </c>
      <c r="D35" s="66">
        <v>0</v>
      </c>
      <c r="E35" s="59" t="e">
        <f t="shared" si="0"/>
        <v>#DIV/0!</v>
      </c>
    </row>
    <row r="36" spans="1:5" s="67" customFormat="1" ht="68.25" customHeight="1">
      <c r="A36" s="54" t="s">
        <v>131</v>
      </c>
      <c r="B36" s="57" t="s">
        <v>132</v>
      </c>
      <c r="C36" s="65">
        <v>21452.8</v>
      </c>
      <c r="D36" s="66">
        <v>13574.5</v>
      </c>
      <c r="E36" s="59">
        <f t="shared" si="0"/>
        <v>63.276122464200476</v>
      </c>
    </row>
    <row r="37" spans="1:5" s="77" customFormat="1" ht="18.75" customHeight="1">
      <c r="A37" s="55" t="s">
        <v>133</v>
      </c>
      <c r="B37" s="76" t="s">
        <v>134</v>
      </c>
      <c r="C37" s="51">
        <f>SUM(C39:C53)</f>
        <v>83599.50000000001</v>
      </c>
      <c r="D37" s="51">
        <f>SUM(D39:D52)</f>
        <v>11526.899000000001</v>
      </c>
      <c r="E37" s="53">
        <f t="shared" si="0"/>
        <v>13.788239164109834</v>
      </c>
    </row>
    <row r="38" spans="1:5" s="77" customFormat="1" ht="25.5" customHeight="1" hidden="1">
      <c r="A38" s="50" t="s">
        <v>135</v>
      </c>
      <c r="B38" s="78" t="s">
        <v>136</v>
      </c>
      <c r="C38" s="79" t="e">
        <f>SUM(#REF!+#REF!)</f>
        <v>#REF!</v>
      </c>
      <c r="D38" s="79" t="e">
        <f>SUM(#REF!+#REF!)</f>
        <v>#REF!</v>
      </c>
      <c r="E38" s="59" t="e">
        <f t="shared" si="0"/>
        <v>#REF!</v>
      </c>
    </row>
    <row r="39" spans="1:5" s="77" customFormat="1" ht="77.25" customHeight="1">
      <c r="A39" s="54" t="s">
        <v>133</v>
      </c>
      <c r="B39" s="57" t="s">
        <v>137</v>
      </c>
      <c r="C39" s="65">
        <v>48500</v>
      </c>
      <c r="D39" s="51">
        <v>0</v>
      </c>
      <c r="E39" s="59">
        <f t="shared" si="0"/>
        <v>0</v>
      </c>
    </row>
    <row r="40" spans="1:5" s="67" customFormat="1" ht="67.5" customHeight="1">
      <c r="A40" s="54" t="s">
        <v>133</v>
      </c>
      <c r="B40" s="57" t="s">
        <v>205</v>
      </c>
      <c r="C40" s="65">
        <v>1033.6</v>
      </c>
      <c r="D40" s="58">
        <v>391.076</v>
      </c>
      <c r="E40" s="59">
        <f t="shared" si="0"/>
        <v>37.83630030959753</v>
      </c>
    </row>
    <row r="41" spans="1:5" s="77" customFormat="1" ht="61.5" customHeight="1" hidden="1">
      <c r="A41" s="80" t="s">
        <v>138</v>
      </c>
      <c r="B41" s="81" t="s">
        <v>139</v>
      </c>
      <c r="C41" s="66">
        <v>0</v>
      </c>
      <c r="D41" s="58"/>
      <c r="E41" s="59" t="e">
        <f t="shared" si="0"/>
        <v>#DIV/0!</v>
      </c>
    </row>
    <row r="42" spans="1:5" s="67" customFormat="1" ht="68.25" customHeight="1">
      <c r="A42" s="54" t="s">
        <v>133</v>
      </c>
      <c r="B42" s="68" t="s">
        <v>140</v>
      </c>
      <c r="C42" s="58">
        <v>276.6</v>
      </c>
      <c r="D42" s="58">
        <v>156.9</v>
      </c>
      <c r="E42" s="59">
        <f t="shared" si="0"/>
        <v>56.724511930585685</v>
      </c>
    </row>
    <row r="43" spans="1:5" s="67" customFormat="1" ht="67.5" customHeight="1">
      <c r="A43" s="54" t="s">
        <v>133</v>
      </c>
      <c r="B43" s="82" t="s">
        <v>141</v>
      </c>
      <c r="C43" s="58">
        <v>23057.9</v>
      </c>
      <c r="D43" s="58">
        <v>8057.9</v>
      </c>
      <c r="E43" s="59">
        <f t="shared" si="0"/>
        <v>34.9463741277393</v>
      </c>
    </row>
    <row r="44" spans="1:5" s="67" customFormat="1" ht="75.75" customHeight="1">
      <c r="A44" s="54" t="s">
        <v>133</v>
      </c>
      <c r="B44" s="82" t="s">
        <v>142</v>
      </c>
      <c r="C44" s="58">
        <v>1436.1</v>
      </c>
      <c r="D44" s="58">
        <v>1428.9</v>
      </c>
      <c r="E44" s="59">
        <f t="shared" si="0"/>
        <v>99.49864215583875</v>
      </c>
    </row>
    <row r="45" spans="1:5" s="67" customFormat="1" ht="78.75" customHeight="1">
      <c r="A45" s="54" t="s">
        <v>133</v>
      </c>
      <c r="B45" s="83" t="s">
        <v>143</v>
      </c>
      <c r="C45" s="65">
        <v>2000</v>
      </c>
      <c r="D45" s="58">
        <v>605.323</v>
      </c>
      <c r="E45" s="59">
        <f t="shared" si="0"/>
        <v>30.266149999999996</v>
      </c>
    </row>
    <row r="46" spans="1:5" s="67" customFormat="1" ht="55.5" customHeight="1" hidden="1">
      <c r="A46" s="54" t="s">
        <v>133</v>
      </c>
      <c r="B46" s="82" t="s">
        <v>144</v>
      </c>
      <c r="C46" s="65">
        <v>0</v>
      </c>
      <c r="D46" s="58">
        <v>0</v>
      </c>
      <c r="E46" s="59" t="e">
        <f t="shared" si="0"/>
        <v>#DIV/0!</v>
      </c>
    </row>
    <row r="47" spans="1:5" s="67" customFormat="1" ht="45" customHeight="1">
      <c r="A47" s="54" t="s">
        <v>133</v>
      </c>
      <c r="B47" s="82" t="s">
        <v>145</v>
      </c>
      <c r="C47" s="58">
        <v>799.5</v>
      </c>
      <c r="D47" s="58">
        <v>307.7</v>
      </c>
      <c r="E47" s="59">
        <f t="shared" si="0"/>
        <v>38.48655409631019</v>
      </c>
    </row>
    <row r="48" spans="1:5" s="67" customFormat="1" ht="68.25" customHeight="1">
      <c r="A48" s="54" t="s">
        <v>125</v>
      </c>
      <c r="B48" s="57" t="s">
        <v>146</v>
      </c>
      <c r="C48" s="58">
        <v>1525</v>
      </c>
      <c r="D48" s="58">
        <v>0</v>
      </c>
      <c r="E48" s="59">
        <f t="shared" si="0"/>
        <v>0</v>
      </c>
    </row>
    <row r="49" spans="1:5" s="67" customFormat="1" ht="68.25" customHeight="1">
      <c r="A49" s="54" t="s">
        <v>133</v>
      </c>
      <c r="B49" s="68" t="s">
        <v>147</v>
      </c>
      <c r="C49" s="58">
        <v>1080</v>
      </c>
      <c r="D49" s="58">
        <v>441.4</v>
      </c>
      <c r="E49" s="59">
        <f t="shared" si="0"/>
        <v>40.87037037037037</v>
      </c>
    </row>
    <row r="50" spans="1:5" s="67" customFormat="1" ht="84" customHeight="1">
      <c r="A50" s="54" t="s">
        <v>133</v>
      </c>
      <c r="B50" s="68" t="s">
        <v>148</v>
      </c>
      <c r="C50" s="58">
        <v>253.8</v>
      </c>
      <c r="D50" s="58">
        <v>0</v>
      </c>
      <c r="E50" s="59">
        <f t="shared" si="0"/>
        <v>0</v>
      </c>
    </row>
    <row r="51" spans="1:5" s="67" customFormat="1" ht="68.25" customHeight="1">
      <c r="A51" s="54" t="s">
        <v>133</v>
      </c>
      <c r="B51" s="68" t="s">
        <v>149</v>
      </c>
      <c r="C51" s="58">
        <v>70</v>
      </c>
      <c r="D51" s="58">
        <v>0</v>
      </c>
      <c r="E51" s="59">
        <f t="shared" si="0"/>
        <v>0</v>
      </c>
    </row>
    <row r="52" spans="1:5" s="67" customFormat="1" ht="28.5" customHeight="1">
      <c r="A52" s="54" t="s">
        <v>133</v>
      </c>
      <c r="B52" s="68" t="s">
        <v>150</v>
      </c>
      <c r="C52" s="58">
        <v>140</v>
      </c>
      <c r="D52" s="58">
        <v>137.7</v>
      </c>
      <c r="E52" s="59">
        <f t="shared" si="0"/>
        <v>98.35714285714286</v>
      </c>
    </row>
    <row r="53" spans="1:5" s="67" customFormat="1" ht="28.5" customHeight="1">
      <c r="A53" s="54" t="s">
        <v>133</v>
      </c>
      <c r="B53" s="68" t="s">
        <v>151</v>
      </c>
      <c r="C53" s="58">
        <v>3427</v>
      </c>
      <c r="D53" s="58">
        <v>0</v>
      </c>
      <c r="E53" s="59">
        <f t="shared" si="0"/>
        <v>0</v>
      </c>
    </row>
    <row r="54" spans="1:5" s="67" customFormat="1" ht="27.75" customHeight="1">
      <c r="A54" s="55" t="s">
        <v>152</v>
      </c>
      <c r="B54" s="76" t="s">
        <v>153</v>
      </c>
      <c r="C54" s="51">
        <f>SUM(C57+C56+C67+C65)</f>
        <v>341448.69999999995</v>
      </c>
      <c r="D54" s="51">
        <f>SUM(D57+D67+D65+D56)</f>
        <v>231421.89999999997</v>
      </c>
      <c r="E54" s="53">
        <f t="shared" si="0"/>
        <v>67.77647711061721</v>
      </c>
    </row>
    <row r="55" spans="1:5" s="67" customFormat="1" ht="22.5" customHeight="1" hidden="1">
      <c r="A55" s="84" t="s">
        <v>138</v>
      </c>
      <c r="B55" s="78"/>
      <c r="C55" s="79"/>
      <c r="D55" s="79"/>
      <c r="E55" s="59" t="e">
        <f t="shared" si="0"/>
        <v>#DIV/0!</v>
      </c>
    </row>
    <row r="56" spans="1:5" s="67" customFormat="1" ht="36.75" customHeight="1">
      <c r="A56" s="54" t="s">
        <v>154</v>
      </c>
      <c r="B56" s="57" t="s">
        <v>155</v>
      </c>
      <c r="C56" s="58">
        <v>5510.1</v>
      </c>
      <c r="D56" s="66">
        <v>302.4</v>
      </c>
      <c r="E56" s="59">
        <f t="shared" si="0"/>
        <v>5.488103664180323</v>
      </c>
    </row>
    <row r="57" spans="1:5" s="67" customFormat="1" ht="37.5" customHeight="1">
      <c r="A57" s="55" t="s">
        <v>156</v>
      </c>
      <c r="B57" s="76" t="s">
        <v>157</v>
      </c>
      <c r="C57" s="51">
        <f>SUM(C58:C64)</f>
        <v>333157.89999999997</v>
      </c>
      <c r="D57" s="51">
        <f>SUM(D58:D64)</f>
        <v>229170.49999999997</v>
      </c>
      <c r="E57" s="53">
        <f t="shared" si="0"/>
        <v>68.78735278377009</v>
      </c>
    </row>
    <row r="58" spans="1:5" s="67" customFormat="1" ht="54.75" customHeight="1">
      <c r="A58" s="54" t="s">
        <v>156</v>
      </c>
      <c r="B58" s="57" t="s">
        <v>158</v>
      </c>
      <c r="C58" s="58">
        <v>25797.3</v>
      </c>
      <c r="D58" s="58">
        <v>14704.9</v>
      </c>
      <c r="E58" s="59">
        <f t="shared" si="0"/>
        <v>57.00170172847546</v>
      </c>
    </row>
    <row r="59" spans="1:5" s="67" customFormat="1" ht="67.5" customHeight="1">
      <c r="A59" s="54" t="s">
        <v>156</v>
      </c>
      <c r="B59" s="68" t="s">
        <v>159</v>
      </c>
      <c r="C59" s="58">
        <v>294</v>
      </c>
      <c r="D59" s="66">
        <v>0</v>
      </c>
      <c r="E59" s="59">
        <f t="shared" si="0"/>
        <v>0</v>
      </c>
    </row>
    <row r="60" spans="1:5" s="67" customFormat="1" ht="63" customHeight="1">
      <c r="A60" s="54" t="s">
        <v>156</v>
      </c>
      <c r="B60" s="57" t="s">
        <v>160</v>
      </c>
      <c r="C60" s="58">
        <v>283144.8</v>
      </c>
      <c r="D60" s="58">
        <v>193348.8</v>
      </c>
      <c r="E60" s="59">
        <f t="shared" si="0"/>
        <v>68.28619137628522</v>
      </c>
    </row>
    <row r="61" spans="1:5" s="67" customFormat="1" ht="66" customHeight="1">
      <c r="A61" s="54" t="s">
        <v>156</v>
      </c>
      <c r="B61" s="68" t="s">
        <v>161</v>
      </c>
      <c r="C61" s="58">
        <v>4951.8</v>
      </c>
      <c r="D61" s="66">
        <v>3370.9</v>
      </c>
      <c r="E61" s="59">
        <f t="shared" si="0"/>
        <v>68.07423563148754</v>
      </c>
    </row>
    <row r="62" spans="1:5" s="67" customFormat="1" ht="60" customHeight="1">
      <c r="A62" s="54" t="s">
        <v>156</v>
      </c>
      <c r="B62" s="57" t="s">
        <v>162</v>
      </c>
      <c r="C62" s="58">
        <v>343.3</v>
      </c>
      <c r="D62" s="66">
        <v>283.2</v>
      </c>
      <c r="E62" s="59">
        <f t="shared" si="0"/>
        <v>82.49344596562771</v>
      </c>
    </row>
    <row r="63" spans="1:5" s="67" customFormat="1" ht="71.25" customHeight="1">
      <c r="A63" s="54" t="s">
        <v>156</v>
      </c>
      <c r="B63" s="57" t="s">
        <v>163</v>
      </c>
      <c r="C63" s="58">
        <v>3434.4</v>
      </c>
      <c r="D63" s="58">
        <v>2575.8</v>
      </c>
      <c r="E63" s="59">
        <f t="shared" si="0"/>
        <v>75</v>
      </c>
    </row>
    <row r="64" spans="1:5" s="67" customFormat="1" ht="66" customHeight="1">
      <c r="A64" s="54" t="s">
        <v>156</v>
      </c>
      <c r="B64" s="85" t="s">
        <v>164</v>
      </c>
      <c r="C64" s="65">
        <v>15192.3</v>
      </c>
      <c r="D64" s="66">
        <v>14886.9</v>
      </c>
      <c r="E64" s="59">
        <f t="shared" si="0"/>
        <v>97.98977113406133</v>
      </c>
    </row>
    <row r="65" spans="1:5" s="67" customFormat="1" ht="48" customHeight="1">
      <c r="A65" s="86" t="s">
        <v>165</v>
      </c>
      <c r="B65" s="78" t="s">
        <v>166</v>
      </c>
      <c r="C65" s="51">
        <v>10</v>
      </c>
      <c r="D65" s="79">
        <v>7.6</v>
      </c>
      <c r="E65" s="53">
        <f t="shared" si="0"/>
        <v>76</v>
      </c>
    </row>
    <row r="66" spans="1:5" s="87" customFormat="1" ht="67.5" customHeight="1" hidden="1">
      <c r="A66" s="70" t="s">
        <v>167</v>
      </c>
      <c r="B66" s="78" t="s">
        <v>168</v>
      </c>
      <c r="C66" s="79" t="e">
        <f>SUM(#REF!+#REF!)</f>
        <v>#REF!</v>
      </c>
      <c r="D66" s="79" t="e">
        <f>SUM(#REF!+#REF!)</f>
        <v>#REF!</v>
      </c>
      <c r="E66" s="53" t="e">
        <f t="shared" si="0"/>
        <v>#REF!</v>
      </c>
    </row>
    <row r="67" spans="1:5" s="87" customFormat="1" ht="23.25" customHeight="1">
      <c r="A67" s="88" t="s">
        <v>169</v>
      </c>
      <c r="B67" s="89" t="s">
        <v>170</v>
      </c>
      <c r="C67" s="51">
        <v>2770.7</v>
      </c>
      <c r="D67" s="79">
        <v>1941.4</v>
      </c>
      <c r="E67" s="53">
        <f t="shared" si="0"/>
        <v>70.0689356480312</v>
      </c>
    </row>
    <row r="68" spans="1:5" s="77" customFormat="1" ht="20.25" customHeight="1">
      <c r="A68" s="50" t="s">
        <v>171</v>
      </c>
      <c r="B68" s="78" t="s">
        <v>172</v>
      </c>
      <c r="C68" s="79">
        <f>SUM(C69+C87+C86)</f>
        <v>3684.7</v>
      </c>
      <c r="D68" s="79">
        <f>SUM(D69+D87+D86)</f>
        <v>2953</v>
      </c>
      <c r="E68" s="53">
        <f t="shared" si="0"/>
        <v>80.1422096778571</v>
      </c>
    </row>
    <row r="69" spans="1:5" s="77" customFormat="1" ht="39" customHeight="1">
      <c r="A69" s="54" t="s">
        <v>173</v>
      </c>
      <c r="B69" s="57" t="s">
        <v>174</v>
      </c>
      <c r="C69" s="58">
        <v>3294.7</v>
      </c>
      <c r="D69" s="66">
        <v>2563</v>
      </c>
      <c r="E69" s="59">
        <f t="shared" si="0"/>
        <v>77.7916046984551</v>
      </c>
    </row>
    <row r="70" spans="1:5" s="77" customFormat="1" ht="29.25" customHeight="1" hidden="1">
      <c r="A70" s="90"/>
      <c r="B70" s="91" t="s">
        <v>175</v>
      </c>
      <c r="C70" s="79">
        <v>54.7</v>
      </c>
      <c r="D70" s="66">
        <v>8</v>
      </c>
      <c r="E70" s="59">
        <f t="shared" si="0"/>
        <v>14.625228519195613</v>
      </c>
    </row>
    <row r="71" spans="1:5" s="77" customFormat="1" ht="28.5" customHeight="1" hidden="1">
      <c r="A71" s="90"/>
      <c r="B71" s="91" t="s">
        <v>176</v>
      </c>
      <c r="C71" s="79">
        <v>44.8</v>
      </c>
      <c r="D71" s="66">
        <v>6.2</v>
      </c>
      <c r="E71" s="59">
        <f t="shared" si="0"/>
        <v>13.839285714285715</v>
      </c>
    </row>
    <row r="72" spans="1:5" s="77" customFormat="1" ht="27.75" customHeight="1" hidden="1">
      <c r="A72" s="90"/>
      <c r="B72" s="91" t="s">
        <v>177</v>
      </c>
      <c r="C72" s="79">
        <v>153</v>
      </c>
      <c r="D72" s="66">
        <v>29.9</v>
      </c>
      <c r="E72" s="59">
        <f t="shared" si="0"/>
        <v>19.54248366013072</v>
      </c>
    </row>
    <row r="73" spans="1:5" s="77" customFormat="1" ht="28.5" customHeight="1" hidden="1">
      <c r="A73" s="90"/>
      <c r="B73" s="91" t="s">
        <v>178</v>
      </c>
      <c r="C73" s="79">
        <v>214.8</v>
      </c>
      <c r="D73" s="66">
        <v>36.9</v>
      </c>
      <c r="E73" s="59">
        <f t="shared" si="0"/>
        <v>17.17877094972067</v>
      </c>
    </row>
    <row r="74" spans="1:5" s="77" customFormat="1" ht="35.25" customHeight="1" hidden="1">
      <c r="A74" s="90"/>
      <c r="B74" s="91" t="s">
        <v>179</v>
      </c>
      <c r="C74" s="79">
        <v>287</v>
      </c>
      <c r="D74" s="66">
        <v>45.6</v>
      </c>
      <c r="E74" s="59">
        <f t="shared" si="0"/>
        <v>15.88850174216028</v>
      </c>
    </row>
    <row r="75" spans="1:5" s="77" customFormat="1" ht="27" customHeight="1" hidden="1">
      <c r="A75" s="90"/>
      <c r="B75" s="92" t="s">
        <v>180</v>
      </c>
      <c r="C75" s="79">
        <v>537.5</v>
      </c>
      <c r="D75" s="66">
        <v>89.4</v>
      </c>
      <c r="E75" s="59">
        <f t="shared" si="0"/>
        <v>16.632558139534883</v>
      </c>
    </row>
    <row r="76" spans="1:5" s="77" customFormat="1" ht="27" customHeight="1" hidden="1">
      <c r="A76" s="90"/>
      <c r="B76" s="91" t="s">
        <v>181</v>
      </c>
      <c r="C76" s="79">
        <v>205.2</v>
      </c>
      <c r="D76" s="66">
        <v>32.8</v>
      </c>
      <c r="E76" s="59">
        <f t="shared" si="0"/>
        <v>15.984405458089668</v>
      </c>
    </row>
    <row r="77" spans="1:5" s="77" customFormat="1" ht="30" customHeight="1" hidden="1">
      <c r="A77" s="90"/>
      <c r="B77" s="91" t="s">
        <v>182</v>
      </c>
      <c r="C77" s="79">
        <v>0.1</v>
      </c>
      <c r="D77" s="66">
        <v>0</v>
      </c>
      <c r="E77" s="59">
        <f t="shared" si="0"/>
        <v>0</v>
      </c>
    </row>
    <row r="78" spans="1:5" s="77" customFormat="1" ht="30" customHeight="1" hidden="1">
      <c r="A78" s="90"/>
      <c r="B78" s="91" t="s">
        <v>183</v>
      </c>
      <c r="C78" s="79"/>
      <c r="D78" s="66">
        <v>0</v>
      </c>
      <c r="E78" s="59" t="e">
        <f t="shared" si="0"/>
        <v>#DIV/0!</v>
      </c>
    </row>
    <row r="79" spans="1:5" s="77" customFormat="1" ht="37.5" customHeight="1" hidden="1">
      <c r="A79" s="90"/>
      <c r="B79" s="91" t="s">
        <v>184</v>
      </c>
      <c r="C79" s="79">
        <v>2073.7</v>
      </c>
      <c r="D79" s="79">
        <v>0</v>
      </c>
      <c r="E79" s="59">
        <f t="shared" si="0"/>
        <v>0</v>
      </c>
    </row>
    <row r="80" spans="1:5" s="77" customFormat="1" ht="44.25" customHeight="1" hidden="1">
      <c r="A80" s="90"/>
      <c r="B80" s="91" t="s">
        <v>185</v>
      </c>
      <c r="C80" s="79">
        <v>50</v>
      </c>
      <c r="D80" s="79">
        <v>0</v>
      </c>
      <c r="E80" s="59">
        <f t="shared" si="0"/>
        <v>0</v>
      </c>
    </row>
    <row r="81" spans="1:5" s="77" customFormat="1" ht="39" customHeight="1" hidden="1">
      <c r="A81" s="50" t="s">
        <v>186</v>
      </c>
      <c r="B81" s="78" t="s">
        <v>187</v>
      </c>
      <c r="C81" s="79">
        <v>0</v>
      </c>
      <c r="D81" s="79">
        <v>0</v>
      </c>
      <c r="E81" s="59" t="e">
        <f t="shared" si="0"/>
        <v>#DIV/0!</v>
      </c>
    </row>
    <row r="82" spans="1:5" s="77" customFormat="1" ht="15.75" customHeight="1" hidden="1">
      <c r="A82" s="50" t="s">
        <v>188</v>
      </c>
      <c r="B82" s="78" t="s">
        <v>189</v>
      </c>
      <c r="C82" s="79">
        <f>C83</f>
        <v>0</v>
      </c>
      <c r="D82" s="79">
        <f>D83</f>
        <v>0</v>
      </c>
      <c r="E82" s="59" t="e">
        <f t="shared" si="0"/>
        <v>#DIV/0!</v>
      </c>
    </row>
    <row r="83" spans="1:5" s="77" customFormat="1" ht="15.75" customHeight="1" hidden="1">
      <c r="A83" s="50" t="s">
        <v>190</v>
      </c>
      <c r="B83" s="93" t="s">
        <v>191</v>
      </c>
      <c r="C83" s="79">
        <v>0</v>
      </c>
      <c r="D83" s="79">
        <v>0</v>
      </c>
      <c r="E83" s="59" t="e">
        <f t="shared" si="0"/>
        <v>#DIV/0!</v>
      </c>
    </row>
    <row r="84" spans="1:5" s="77" customFormat="1" ht="30.75" customHeight="1" hidden="1">
      <c r="A84" s="50" t="s">
        <v>192</v>
      </c>
      <c r="B84" s="78" t="s">
        <v>193</v>
      </c>
      <c r="C84" s="79">
        <f>C85</f>
        <v>0</v>
      </c>
      <c r="D84" s="79">
        <f>D85</f>
        <v>0</v>
      </c>
      <c r="E84" s="59" t="e">
        <f t="shared" si="0"/>
        <v>#DIV/0!</v>
      </c>
    </row>
    <row r="85" spans="1:5" s="77" customFormat="1" ht="27.75" customHeight="1" hidden="1">
      <c r="A85" s="50" t="s">
        <v>194</v>
      </c>
      <c r="B85" s="78" t="s">
        <v>195</v>
      </c>
      <c r="C85" s="79">
        <v>0</v>
      </c>
      <c r="D85" s="79">
        <v>0</v>
      </c>
      <c r="E85" s="59" t="e">
        <f t="shared" si="0"/>
        <v>#DIV/0!</v>
      </c>
    </row>
    <row r="86" spans="1:5" s="77" customFormat="1" ht="27.75" customHeight="1">
      <c r="A86" s="55" t="s">
        <v>196</v>
      </c>
      <c r="B86" s="57" t="s">
        <v>197</v>
      </c>
      <c r="C86" s="51">
        <v>50</v>
      </c>
      <c r="D86" s="79">
        <v>50</v>
      </c>
      <c r="E86" s="59">
        <f t="shared" si="0"/>
        <v>100</v>
      </c>
    </row>
    <row r="87" spans="1:8" s="77" customFormat="1" ht="63.75" customHeight="1">
      <c r="A87" s="55" t="s">
        <v>198</v>
      </c>
      <c r="B87" s="94" t="s">
        <v>199</v>
      </c>
      <c r="C87" s="51">
        <v>340</v>
      </c>
      <c r="D87" s="79">
        <v>340</v>
      </c>
      <c r="E87" s="59">
        <f t="shared" si="0"/>
        <v>100</v>
      </c>
      <c r="F87" s="95"/>
      <c r="G87" s="96"/>
      <c r="H87" s="97"/>
    </row>
    <row r="88" spans="1:8" s="77" customFormat="1" ht="21" customHeight="1" hidden="1">
      <c r="A88" s="70" t="s">
        <v>200</v>
      </c>
      <c r="B88" s="98" t="s">
        <v>201</v>
      </c>
      <c r="C88" s="79" t="e">
        <f>SUM(#REF!+#REF!)</f>
        <v>#REF!</v>
      </c>
      <c r="D88" s="79" t="e">
        <f>SUM(#REF!+#REF!)</f>
        <v>#REF!</v>
      </c>
      <c r="E88" s="59" t="e">
        <f t="shared" si="0"/>
        <v>#REF!</v>
      </c>
      <c r="F88" s="95"/>
      <c r="G88" s="96"/>
      <c r="H88" s="97"/>
    </row>
    <row r="89" spans="1:8" s="77" customFormat="1" ht="24" customHeight="1" hidden="1">
      <c r="A89" s="99" t="s">
        <v>202</v>
      </c>
      <c r="B89" s="100" t="s">
        <v>191</v>
      </c>
      <c r="C89" s="79" t="e">
        <f>SUM(#REF!+#REF!)</f>
        <v>#REF!</v>
      </c>
      <c r="D89" s="79" t="e">
        <f>SUM(#REF!+#REF!)</f>
        <v>#REF!</v>
      </c>
      <c r="E89" s="59" t="e">
        <f t="shared" si="0"/>
        <v>#REF!</v>
      </c>
      <c r="F89" s="95"/>
      <c r="G89" s="96"/>
      <c r="H89" s="97"/>
    </row>
    <row r="90" spans="1:8" s="77" customFormat="1" ht="24" customHeight="1">
      <c r="A90" s="55" t="s">
        <v>200</v>
      </c>
      <c r="B90" s="101" t="s">
        <v>201</v>
      </c>
      <c r="C90" s="51">
        <f>SUM(C91)</f>
        <v>12</v>
      </c>
      <c r="D90" s="79">
        <v>11.8</v>
      </c>
      <c r="E90" s="53">
        <f t="shared" si="0"/>
        <v>98.33333333333334</v>
      </c>
      <c r="F90" s="95"/>
      <c r="G90" s="96"/>
      <c r="H90" s="97"/>
    </row>
    <row r="91" spans="1:8" s="77" customFormat="1" ht="24" customHeight="1">
      <c r="A91" s="72" t="s">
        <v>203</v>
      </c>
      <c r="B91" s="94" t="s">
        <v>191</v>
      </c>
      <c r="C91" s="58">
        <v>12</v>
      </c>
      <c r="D91" s="66">
        <v>11.8</v>
      </c>
      <c r="E91" s="59">
        <f t="shared" si="0"/>
        <v>98.33333333333334</v>
      </c>
      <c r="F91" s="95"/>
      <c r="G91" s="96"/>
      <c r="H91" s="97"/>
    </row>
    <row r="92" spans="1:5" s="77" customFormat="1" ht="21.75" customHeight="1">
      <c r="A92" s="50"/>
      <c r="B92" s="102" t="s">
        <v>204</v>
      </c>
      <c r="C92" s="79">
        <f>C10+C11</f>
        <v>842105.955</v>
      </c>
      <c r="D92" s="79">
        <f>D10+D11</f>
        <v>508220.19899999996</v>
      </c>
      <c r="E92" s="53">
        <f t="shared" si="0"/>
        <v>60.351099049050184</v>
      </c>
    </row>
    <row r="93" ht="12.75">
      <c r="C93" s="105"/>
    </row>
    <row r="94" ht="12.75">
      <c r="C94" s="106"/>
    </row>
    <row r="95" ht="12.75">
      <c r="C95" s="106"/>
    </row>
    <row r="96" ht="12.75">
      <c r="C96" s="106"/>
    </row>
    <row r="97" ht="12.75">
      <c r="C97" s="106"/>
    </row>
    <row r="98" ht="12.75">
      <c r="C98" s="106"/>
    </row>
    <row r="99" ht="12.75">
      <c r="C99" s="106"/>
    </row>
    <row r="100" ht="12.75">
      <c r="C100" s="106"/>
    </row>
    <row r="101" ht="12.75">
      <c r="C101" s="106"/>
    </row>
    <row r="102" ht="12.75">
      <c r="C102" s="106"/>
    </row>
    <row r="103" ht="12.75">
      <c r="C103" s="106"/>
    </row>
    <row r="104" ht="12.75">
      <c r="C104" s="106"/>
    </row>
    <row r="105" ht="12.75">
      <c r="C105" s="106"/>
    </row>
    <row r="106" ht="12.75">
      <c r="C106" s="106"/>
    </row>
    <row r="107" ht="12.75">
      <c r="C107" s="106"/>
    </row>
    <row r="108" ht="12.75">
      <c r="C108" s="106"/>
    </row>
    <row r="109" ht="12.75">
      <c r="C109" s="106"/>
    </row>
    <row r="110" ht="12.75">
      <c r="C110" s="106"/>
    </row>
    <row r="111" ht="12.75">
      <c r="C111" s="106"/>
    </row>
    <row r="112" ht="12.75">
      <c r="C112" s="106"/>
    </row>
    <row r="113" ht="12.75">
      <c r="C113" s="106"/>
    </row>
    <row r="114" ht="12.75">
      <c r="C114" s="106"/>
    </row>
    <row r="115" ht="12.75">
      <c r="C115" s="106"/>
    </row>
    <row r="116" ht="12.75">
      <c r="C116" s="106"/>
    </row>
    <row r="117" ht="12.75">
      <c r="C117" s="106"/>
    </row>
    <row r="118" ht="12.75">
      <c r="C118" s="106"/>
    </row>
    <row r="119" ht="12.75">
      <c r="C119" s="106"/>
    </row>
    <row r="120" ht="12.75">
      <c r="C120" s="106"/>
    </row>
    <row r="121" ht="12.75">
      <c r="C121" s="106"/>
    </row>
    <row r="122" ht="12.75">
      <c r="C122" s="106"/>
    </row>
    <row r="123" ht="12.75">
      <c r="C123" s="106"/>
    </row>
    <row r="124" ht="12.75">
      <c r="C124" s="106"/>
    </row>
    <row r="125" ht="12.75">
      <c r="C125" s="106"/>
    </row>
    <row r="126" ht="12.75">
      <c r="C126" s="106"/>
    </row>
    <row r="127" ht="12.75">
      <c r="C127" s="106"/>
    </row>
    <row r="128" ht="12.75">
      <c r="C128" s="106"/>
    </row>
    <row r="129" ht="12.75">
      <c r="C129" s="106"/>
    </row>
    <row r="130" ht="12.75">
      <c r="C130" s="106"/>
    </row>
    <row r="131" ht="12.75">
      <c r="C131" s="106"/>
    </row>
    <row r="132" ht="12.75">
      <c r="C132" s="106"/>
    </row>
    <row r="133" ht="12.75">
      <c r="C133" s="106"/>
    </row>
    <row r="134" ht="12.75">
      <c r="C134" s="106"/>
    </row>
    <row r="135" ht="12.75">
      <c r="C135" s="106"/>
    </row>
    <row r="136" ht="12.75">
      <c r="C136" s="106"/>
    </row>
    <row r="137" ht="12.75">
      <c r="C137" s="106"/>
    </row>
    <row r="138" ht="12.75">
      <c r="C138" s="106"/>
    </row>
    <row r="139" ht="12.75">
      <c r="C139" s="106"/>
    </row>
    <row r="140" ht="12.75">
      <c r="C140" s="106"/>
    </row>
    <row r="141" ht="12.75">
      <c r="C141" s="106"/>
    </row>
    <row r="142" ht="12.75">
      <c r="C142" s="106"/>
    </row>
    <row r="143" ht="12.75">
      <c r="C143" s="106"/>
    </row>
    <row r="144" ht="12.75">
      <c r="C144" s="106"/>
    </row>
    <row r="145" ht="12.75">
      <c r="C145" s="106"/>
    </row>
    <row r="146" ht="12.75">
      <c r="C146" s="106"/>
    </row>
    <row r="147" ht="12.75">
      <c r="C147" s="106"/>
    </row>
    <row r="148" ht="12.75">
      <c r="C148" s="106"/>
    </row>
    <row r="149" ht="12.75">
      <c r="C149" s="106"/>
    </row>
    <row r="150" ht="12.75">
      <c r="C150" s="106"/>
    </row>
    <row r="151" ht="12.75">
      <c r="C151" s="106"/>
    </row>
    <row r="152" ht="12.75">
      <c r="C152" s="106"/>
    </row>
    <row r="153" ht="12.75">
      <c r="C153" s="106"/>
    </row>
    <row r="154" ht="12.75">
      <c r="C154" s="106"/>
    </row>
    <row r="155" ht="12.75">
      <c r="C155" s="106"/>
    </row>
    <row r="156" ht="12.75">
      <c r="C156" s="106"/>
    </row>
    <row r="157" ht="12.75">
      <c r="C157" s="106"/>
    </row>
    <row r="158" ht="12.75">
      <c r="C158" s="106"/>
    </row>
    <row r="159" ht="12.75">
      <c r="C159" s="106"/>
    </row>
    <row r="160" ht="12.75">
      <c r="C160" s="106"/>
    </row>
    <row r="161" ht="12.75">
      <c r="C161" s="106"/>
    </row>
    <row r="162" ht="12.75">
      <c r="C162" s="106"/>
    </row>
    <row r="163" ht="12.75">
      <c r="C163" s="106"/>
    </row>
    <row r="164" ht="12.75">
      <c r="C164" s="106"/>
    </row>
    <row r="165" ht="12.75">
      <c r="C165" s="106"/>
    </row>
    <row r="166" ht="12.75">
      <c r="C166" s="106"/>
    </row>
    <row r="167" ht="12.75">
      <c r="C167" s="106"/>
    </row>
    <row r="168" ht="12.75">
      <c r="C168" s="106"/>
    </row>
    <row r="169" ht="12.75">
      <c r="C169" s="106"/>
    </row>
    <row r="170" ht="12.75">
      <c r="C170" s="106"/>
    </row>
    <row r="171" ht="12.75">
      <c r="C171" s="106"/>
    </row>
    <row r="172" ht="12.75">
      <c r="C172" s="106"/>
    </row>
    <row r="173" ht="12.75">
      <c r="C173" s="106"/>
    </row>
    <row r="174" ht="12.75">
      <c r="C174" s="106"/>
    </row>
    <row r="175" ht="12.75">
      <c r="C175" s="106"/>
    </row>
    <row r="176" ht="12.75">
      <c r="C176" s="106"/>
    </row>
    <row r="177" ht="12.75">
      <c r="C177" s="106"/>
    </row>
    <row r="178" ht="12.75">
      <c r="C178" s="106"/>
    </row>
    <row r="179" ht="12.75">
      <c r="C179" s="106"/>
    </row>
    <row r="180" ht="12.75">
      <c r="C180" s="106"/>
    </row>
    <row r="181" ht="12.75">
      <c r="C181" s="106"/>
    </row>
    <row r="182" ht="12.75">
      <c r="C182" s="106"/>
    </row>
    <row r="183" ht="12.75">
      <c r="C183" s="106"/>
    </row>
    <row r="184" ht="12.75">
      <c r="C184" s="106"/>
    </row>
    <row r="185" ht="12.75">
      <c r="C185" s="106"/>
    </row>
    <row r="186" ht="12.75">
      <c r="C186" s="106"/>
    </row>
    <row r="187" ht="12.75">
      <c r="C187" s="106"/>
    </row>
    <row r="188" ht="12.75">
      <c r="C188" s="106"/>
    </row>
    <row r="189" ht="12.75">
      <c r="C189" s="106"/>
    </row>
    <row r="190" ht="12.75">
      <c r="C190" s="106"/>
    </row>
    <row r="191" ht="12.75">
      <c r="C191" s="106"/>
    </row>
    <row r="192" ht="12.75">
      <c r="C192" s="106"/>
    </row>
    <row r="193" ht="12.75">
      <c r="C193" s="106"/>
    </row>
    <row r="194" ht="12.75">
      <c r="C194" s="106"/>
    </row>
    <row r="195" ht="12.75">
      <c r="C195" s="106"/>
    </row>
    <row r="196" ht="12.75">
      <c r="C196" s="106"/>
    </row>
    <row r="197" ht="12.75">
      <c r="C197" s="106"/>
    </row>
    <row r="198" ht="12.75">
      <c r="C198" s="106"/>
    </row>
    <row r="199" ht="12.75">
      <c r="C199" s="106"/>
    </row>
    <row r="200" ht="12.75">
      <c r="C200" s="106"/>
    </row>
    <row r="201" ht="12.75">
      <c r="C201" s="106"/>
    </row>
    <row r="202" ht="12.75">
      <c r="C202" s="106"/>
    </row>
    <row r="203" ht="12.75">
      <c r="C203" s="106"/>
    </row>
    <row r="204" ht="12.75">
      <c r="C204" s="106"/>
    </row>
    <row r="205" ht="12.75">
      <c r="C205" s="106"/>
    </row>
    <row r="206" ht="12.75">
      <c r="C206" s="106"/>
    </row>
    <row r="207" ht="12.75">
      <c r="C207" s="106"/>
    </row>
    <row r="208" ht="12.75">
      <c r="C208" s="106"/>
    </row>
    <row r="209" ht="12.75">
      <c r="C209" s="106"/>
    </row>
    <row r="210" ht="12.75">
      <c r="C210" s="106"/>
    </row>
    <row r="211" ht="12.75">
      <c r="C211" s="106"/>
    </row>
    <row r="212" ht="12.75">
      <c r="C212" s="106"/>
    </row>
    <row r="213" ht="12.75">
      <c r="C213" s="106"/>
    </row>
    <row r="214" ht="12.75">
      <c r="C214" s="106"/>
    </row>
    <row r="215" ht="12.75">
      <c r="C215" s="106"/>
    </row>
    <row r="216" ht="12.75">
      <c r="C216" s="106"/>
    </row>
    <row r="217" ht="12.75">
      <c r="C217" s="106"/>
    </row>
    <row r="218" ht="12.75">
      <c r="C218" s="106"/>
    </row>
    <row r="219" ht="12.75">
      <c r="C219" s="106"/>
    </row>
    <row r="220" ht="12.75">
      <c r="C220" s="106"/>
    </row>
    <row r="221" ht="12.75">
      <c r="C221" s="106"/>
    </row>
    <row r="222" ht="12.75">
      <c r="C222" s="106"/>
    </row>
    <row r="223" ht="12.75">
      <c r="C223" s="106"/>
    </row>
    <row r="224" ht="12.75">
      <c r="C224" s="106"/>
    </row>
    <row r="225" ht="12.75">
      <c r="C225" s="106"/>
    </row>
    <row r="226" ht="12.75">
      <c r="C226" s="106"/>
    </row>
    <row r="227" ht="12.75">
      <c r="C227" s="106"/>
    </row>
    <row r="228" ht="12.75">
      <c r="C228" s="106"/>
    </row>
    <row r="229" ht="12.75">
      <c r="C229" s="106"/>
    </row>
    <row r="230" ht="12.75">
      <c r="C230" s="106"/>
    </row>
    <row r="231" ht="12.75">
      <c r="C231" s="106"/>
    </row>
    <row r="232" ht="12.75">
      <c r="C232" s="106"/>
    </row>
    <row r="233" ht="12.75">
      <c r="C233" s="106"/>
    </row>
    <row r="234" ht="12.75">
      <c r="C234" s="106"/>
    </row>
    <row r="235" ht="12.75">
      <c r="C235" s="106"/>
    </row>
  </sheetData>
  <sheetProtection/>
  <mergeCells count="7">
    <mergeCell ref="A8:C8"/>
    <mergeCell ref="C1:E1"/>
    <mergeCell ref="C2:E2"/>
    <mergeCell ref="C3:E3"/>
    <mergeCell ref="A4:E4"/>
    <mergeCell ref="A5:E5"/>
    <mergeCell ref="A7:E7"/>
  </mergeCells>
  <printOptions/>
  <pageMargins left="0.7086614173228347" right="0.7086614173228347" top="0.35433070866141736" bottom="0.2755905511811024" header="0.31496062992125984" footer="0.31496062992125984"/>
  <pageSetup fitToHeight="5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58"/>
  <sheetViews>
    <sheetView view="pageBreakPreview" zoomScale="70" zoomScaleSheetLayoutView="70" zoomScalePageLayoutView="0" workbookViewId="0" topLeftCell="C33">
      <selection activeCell="O16" sqref="O16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111"/>
      <c r="D1" s="111"/>
      <c r="E1" s="111"/>
      <c r="F1" s="111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8">
      <c r="C8" s="112" t="s">
        <v>60</v>
      </c>
      <c r="D8" s="112"/>
      <c r="E8" s="112"/>
      <c r="F8" s="112"/>
      <c r="G8" s="112"/>
      <c r="H8" s="112"/>
    </row>
    <row r="9" spans="3:6" ht="15">
      <c r="C9" s="113"/>
      <c r="D9" s="114"/>
      <c r="E9" s="114"/>
      <c r="F9" s="114"/>
    </row>
    <row r="10" spans="2:8" ht="15.75">
      <c r="B10" s="36"/>
      <c r="C10" s="115" t="s">
        <v>4</v>
      </c>
      <c r="D10" s="115"/>
      <c r="E10" s="115"/>
      <c r="F10" s="115"/>
      <c r="H10" s="37" t="s">
        <v>5</v>
      </c>
    </row>
    <row r="11" spans="3:8" ht="60" customHeight="1">
      <c r="C11" s="4" t="s">
        <v>6</v>
      </c>
      <c r="D11" s="5" t="s">
        <v>7</v>
      </c>
      <c r="E11" s="5" t="s">
        <v>8</v>
      </c>
      <c r="F11" s="4" t="s">
        <v>9</v>
      </c>
      <c r="G11" s="6" t="s">
        <v>71</v>
      </c>
      <c r="H11" s="6" t="s">
        <v>10</v>
      </c>
    </row>
    <row r="12" spans="3:8" ht="12.75">
      <c r="C12" s="7">
        <v>1</v>
      </c>
      <c r="D12" s="8">
        <v>2</v>
      </c>
      <c r="E12" s="8">
        <v>3</v>
      </c>
      <c r="F12" s="7">
        <v>4</v>
      </c>
      <c r="G12" s="34">
        <v>5</v>
      </c>
      <c r="H12" s="34">
        <v>6</v>
      </c>
    </row>
    <row r="13" spans="3:8" ht="15.75">
      <c r="C13" s="9" t="s">
        <v>11</v>
      </c>
      <c r="D13" s="10" t="s">
        <v>12</v>
      </c>
      <c r="E13" s="10" t="s">
        <v>13</v>
      </c>
      <c r="F13" s="11">
        <f>F14+F15+F16+F18+F19+F20+F17</f>
        <v>74219.7</v>
      </c>
      <c r="G13" s="11">
        <f>SUM(G14:G20)</f>
        <v>43240.9</v>
      </c>
      <c r="H13" s="11">
        <f>G13/F13*100</f>
        <v>58.26067742122375</v>
      </c>
    </row>
    <row r="14" spans="3:8" ht="34.5" customHeight="1">
      <c r="C14" s="12" t="s">
        <v>14</v>
      </c>
      <c r="D14" s="13" t="s">
        <v>12</v>
      </c>
      <c r="E14" s="13" t="s">
        <v>15</v>
      </c>
      <c r="F14" s="31">
        <v>1624.5</v>
      </c>
      <c r="G14" s="31">
        <v>1130.1</v>
      </c>
      <c r="H14" s="14">
        <f aca="true" t="shared" si="0" ref="H14:H45">G14/F14*100</f>
        <v>69.56602031394274</v>
      </c>
    </row>
    <row r="15" spans="3:8" ht="50.25" customHeight="1">
      <c r="C15" s="15" t="s">
        <v>16</v>
      </c>
      <c r="D15" s="13" t="s">
        <v>12</v>
      </c>
      <c r="E15" s="13" t="s">
        <v>17</v>
      </c>
      <c r="F15" s="31">
        <v>1968.8</v>
      </c>
      <c r="G15" s="31">
        <v>1296.3</v>
      </c>
      <c r="H15" s="14">
        <f t="shared" si="0"/>
        <v>65.84213734254368</v>
      </c>
    </row>
    <row r="16" spans="3:8" ht="48.75" customHeight="1">
      <c r="C16" s="15" t="s">
        <v>18</v>
      </c>
      <c r="D16" s="13" t="s">
        <v>12</v>
      </c>
      <c r="E16" s="13" t="s">
        <v>19</v>
      </c>
      <c r="F16" s="31">
        <v>31286.7</v>
      </c>
      <c r="G16" s="31">
        <v>21683.4</v>
      </c>
      <c r="H16" s="14">
        <f t="shared" si="0"/>
        <v>69.30548763532109</v>
      </c>
    </row>
    <row r="17" spans="3:8" ht="18" customHeight="1">
      <c r="C17" s="16" t="s">
        <v>20</v>
      </c>
      <c r="D17" s="13" t="s">
        <v>12</v>
      </c>
      <c r="E17" s="13" t="s">
        <v>21</v>
      </c>
      <c r="F17" s="31">
        <v>10</v>
      </c>
      <c r="G17" s="31">
        <v>7.6</v>
      </c>
      <c r="H17" s="14">
        <f t="shared" si="0"/>
        <v>76</v>
      </c>
    </row>
    <row r="18" spans="3:8" ht="35.25" customHeight="1">
      <c r="C18" s="15" t="s">
        <v>66</v>
      </c>
      <c r="D18" s="13" t="s">
        <v>12</v>
      </c>
      <c r="E18" s="13" t="s">
        <v>22</v>
      </c>
      <c r="F18" s="31">
        <v>8126.1</v>
      </c>
      <c r="G18" s="31">
        <v>4735.7</v>
      </c>
      <c r="H18" s="14">
        <f t="shared" si="0"/>
        <v>58.27764856450203</v>
      </c>
    </row>
    <row r="19" spans="3:8" ht="17.25" customHeight="1">
      <c r="C19" s="16" t="s">
        <v>23</v>
      </c>
      <c r="D19" s="13" t="s">
        <v>12</v>
      </c>
      <c r="E19" s="13">
        <v>11</v>
      </c>
      <c r="F19" s="31">
        <v>4206.3</v>
      </c>
      <c r="G19" s="31">
        <v>0</v>
      </c>
      <c r="H19" s="14">
        <f t="shared" si="0"/>
        <v>0</v>
      </c>
    </row>
    <row r="20" spans="3:8" ht="18.75" customHeight="1">
      <c r="C20" s="16" t="s">
        <v>24</v>
      </c>
      <c r="D20" s="13" t="s">
        <v>12</v>
      </c>
      <c r="E20" s="13">
        <v>13</v>
      </c>
      <c r="F20" s="31">
        <v>26997.3</v>
      </c>
      <c r="G20" s="31">
        <v>14387.8</v>
      </c>
      <c r="H20" s="14">
        <f t="shared" si="0"/>
        <v>53.29347749589773</v>
      </c>
    </row>
    <row r="21" spans="3:8" ht="31.5">
      <c r="C21" s="17" t="s">
        <v>25</v>
      </c>
      <c r="D21" s="10" t="s">
        <v>17</v>
      </c>
      <c r="E21" s="10" t="s">
        <v>13</v>
      </c>
      <c r="F21" s="11">
        <f>F22+F23</f>
        <v>2017.4</v>
      </c>
      <c r="G21" s="20">
        <f>G22+G23</f>
        <v>800.0999999999999</v>
      </c>
      <c r="H21" s="11">
        <f t="shared" si="0"/>
        <v>39.65995836224843</v>
      </c>
    </row>
    <row r="22" spans="3:8" ht="33.75" customHeight="1">
      <c r="C22" s="15" t="s">
        <v>26</v>
      </c>
      <c r="D22" s="13" t="s">
        <v>17</v>
      </c>
      <c r="E22" s="13" t="s">
        <v>27</v>
      </c>
      <c r="F22" s="31">
        <v>314.7</v>
      </c>
      <c r="G22" s="31">
        <v>192.8</v>
      </c>
      <c r="H22" s="14">
        <f t="shared" si="0"/>
        <v>61.264696536383866</v>
      </c>
    </row>
    <row r="23" spans="3:8" ht="34.5" customHeight="1">
      <c r="C23" s="15" t="s">
        <v>28</v>
      </c>
      <c r="D23" s="13" t="s">
        <v>17</v>
      </c>
      <c r="E23" s="13">
        <v>14</v>
      </c>
      <c r="F23" s="31">
        <v>1702.7</v>
      </c>
      <c r="G23" s="31">
        <v>607.3</v>
      </c>
      <c r="H23" s="14">
        <f t="shared" si="0"/>
        <v>35.66688201092382</v>
      </c>
    </row>
    <row r="24" spans="3:8" ht="15.75">
      <c r="C24" s="9" t="s">
        <v>29</v>
      </c>
      <c r="D24" s="10" t="s">
        <v>19</v>
      </c>
      <c r="E24" s="10" t="s">
        <v>13</v>
      </c>
      <c r="F24" s="11">
        <f>F26+F27+F25</f>
        <v>41560.6</v>
      </c>
      <c r="G24" s="11">
        <f>G26+G27+G25</f>
        <v>12602.6</v>
      </c>
      <c r="H24" s="11">
        <f>H26+H27</f>
        <v>56.523181093540174</v>
      </c>
    </row>
    <row r="25" spans="3:8" ht="15.75">
      <c r="C25" s="16" t="s">
        <v>70</v>
      </c>
      <c r="D25" s="13" t="s">
        <v>19</v>
      </c>
      <c r="E25" s="13" t="s">
        <v>30</v>
      </c>
      <c r="F25" s="14">
        <v>1113.5</v>
      </c>
      <c r="G25" s="14">
        <v>455</v>
      </c>
      <c r="H25" s="14">
        <f t="shared" si="0"/>
        <v>40.862146385271664</v>
      </c>
    </row>
    <row r="26" spans="3:8" ht="18.75">
      <c r="C26" s="16" t="s">
        <v>31</v>
      </c>
      <c r="D26" s="13" t="s">
        <v>19</v>
      </c>
      <c r="E26" s="13" t="s">
        <v>27</v>
      </c>
      <c r="F26" s="31">
        <v>39023.5</v>
      </c>
      <c r="G26" s="31">
        <v>11772.4</v>
      </c>
      <c r="H26" s="14">
        <f t="shared" si="0"/>
        <v>30.16746319525414</v>
      </c>
    </row>
    <row r="27" spans="3:8" ht="18.75" customHeight="1">
      <c r="C27" s="16" t="s">
        <v>32</v>
      </c>
      <c r="D27" s="13" t="s">
        <v>19</v>
      </c>
      <c r="E27" s="13">
        <v>12</v>
      </c>
      <c r="F27" s="31">
        <v>1423.6</v>
      </c>
      <c r="G27" s="31">
        <v>375.2</v>
      </c>
      <c r="H27" s="14">
        <f t="shared" si="0"/>
        <v>26.355717898286034</v>
      </c>
    </row>
    <row r="28" spans="3:8" ht="17.25" customHeight="1">
      <c r="C28" s="9" t="s">
        <v>33</v>
      </c>
      <c r="D28" s="10" t="s">
        <v>21</v>
      </c>
      <c r="E28" s="10" t="s">
        <v>13</v>
      </c>
      <c r="F28" s="11">
        <f>F29+F30+F31</f>
        <v>5680.2</v>
      </c>
      <c r="G28" s="11">
        <f>G29+G30+G31</f>
        <v>1760.8</v>
      </c>
      <c r="H28" s="11">
        <f t="shared" si="0"/>
        <v>30.998908489137705</v>
      </c>
    </row>
    <row r="29" spans="3:8" ht="18" customHeight="1">
      <c r="C29" s="16" t="s">
        <v>34</v>
      </c>
      <c r="D29" s="13" t="s">
        <v>21</v>
      </c>
      <c r="E29" s="13" t="s">
        <v>12</v>
      </c>
      <c r="F29" s="31">
        <v>210.2</v>
      </c>
      <c r="G29" s="31">
        <v>24.2</v>
      </c>
      <c r="H29" s="14">
        <f t="shared" si="0"/>
        <v>11.512844909609896</v>
      </c>
    </row>
    <row r="30" spans="3:8" ht="18" customHeight="1">
      <c r="C30" s="16" t="s">
        <v>35</v>
      </c>
      <c r="D30" s="13" t="s">
        <v>21</v>
      </c>
      <c r="E30" s="13" t="s">
        <v>15</v>
      </c>
      <c r="F30" s="31">
        <v>3530.5</v>
      </c>
      <c r="G30" s="31">
        <v>211.6</v>
      </c>
      <c r="H30" s="14">
        <f t="shared" si="0"/>
        <v>5.993485342019544</v>
      </c>
    </row>
    <row r="31" spans="3:8" ht="17.25" customHeight="1">
      <c r="C31" s="16" t="s">
        <v>68</v>
      </c>
      <c r="D31" s="13" t="s">
        <v>21</v>
      </c>
      <c r="E31" s="13" t="s">
        <v>17</v>
      </c>
      <c r="F31" s="31">
        <v>1939.5</v>
      </c>
      <c r="G31" s="31">
        <v>1525</v>
      </c>
      <c r="H31" s="14">
        <f t="shared" si="0"/>
        <v>78.62851250322248</v>
      </c>
    </row>
    <row r="32" spans="3:8" ht="15.75">
      <c r="C32" s="17" t="s">
        <v>36</v>
      </c>
      <c r="D32" s="10" t="s">
        <v>22</v>
      </c>
      <c r="E32" s="10" t="s">
        <v>13</v>
      </c>
      <c r="F32" s="11">
        <f>F33</f>
        <v>675.8</v>
      </c>
      <c r="G32" s="20">
        <f>G33</f>
        <v>415.5</v>
      </c>
      <c r="H32" s="11">
        <f t="shared" si="0"/>
        <v>61.48268718555786</v>
      </c>
    </row>
    <row r="33" spans="3:8" ht="16.5" customHeight="1">
      <c r="C33" s="15" t="s">
        <v>37</v>
      </c>
      <c r="D33" s="13" t="s">
        <v>22</v>
      </c>
      <c r="E33" s="13" t="s">
        <v>21</v>
      </c>
      <c r="F33" s="31">
        <v>675.8</v>
      </c>
      <c r="G33" s="31">
        <v>415.5</v>
      </c>
      <c r="H33" s="14">
        <f t="shared" si="0"/>
        <v>61.48268718555786</v>
      </c>
    </row>
    <row r="34" spans="3:8" ht="16.5" customHeight="1">
      <c r="C34" s="9" t="s">
        <v>38</v>
      </c>
      <c r="D34" s="10" t="s">
        <v>39</v>
      </c>
      <c r="E34" s="10" t="s">
        <v>13</v>
      </c>
      <c r="F34" s="11">
        <f>F35+F36+F38+F39+F37</f>
        <v>617032.1000000001</v>
      </c>
      <c r="G34" s="21">
        <f>SUM(G35:G39)</f>
        <v>331830.8</v>
      </c>
      <c r="H34" s="11">
        <f t="shared" si="0"/>
        <v>53.77853113314524</v>
      </c>
    </row>
    <row r="35" spans="3:8" ht="18.75" customHeight="1">
      <c r="C35" s="16" t="s">
        <v>40</v>
      </c>
      <c r="D35" s="13" t="s">
        <v>39</v>
      </c>
      <c r="E35" s="13" t="s">
        <v>12</v>
      </c>
      <c r="F35" s="31">
        <v>143358.2</v>
      </c>
      <c r="G35" s="31">
        <v>86520.2</v>
      </c>
      <c r="H35" s="14">
        <f t="shared" si="0"/>
        <v>60.35245978255864</v>
      </c>
    </row>
    <row r="36" spans="3:8" ht="16.5" customHeight="1">
      <c r="C36" s="16" t="s">
        <v>41</v>
      </c>
      <c r="D36" s="13" t="s">
        <v>39</v>
      </c>
      <c r="E36" s="13" t="s">
        <v>15</v>
      </c>
      <c r="F36" s="31">
        <v>320613.1</v>
      </c>
      <c r="G36" s="31">
        <v>195669.9</v>
      </c>
      <c r="H36" s="14">
        <f t="shared" si="0"/>
        <v>61.02991424866919</v>
      </c>
    </row>
    <row r="37" spans="3:8" ht="18" customHeight="1">
      <c r="C37" s="12" t="s">
        <v>42</v>
      </c>
      <c r="D37" s="13" t="s">
        <v>39</v>
      </c>
      <c r="E37" s="13" t="s">
        <v>17</v>
      </c>
      <c r="F37" s="31">
        <v>25942.8</v>
      </c>
      <c r="G37" s="31">
        <v>17354.7</v>
      </c>
      <c r="H37" s="14">
        <f t="shared" si="0"/>
        <v>66.8960173921088</v>
      </c>
    </row>
    <row r="38" spans="3:8" ht="15.75" customHeight="1">
      <c r="C38" s="16" t="s">
        <v>43</v>
      </c>
      <c r="D38" s="13" t="s">
        <v>39</v>
      </c>
      <c r="E38" s="13" t="s">
        <v>39</v>
      </c>
      <c r="F38" s="31">
        <v>5913.2</v>
      </c>
      <c r="G38" s="31">
        <v>2612.8</v>
      </c>
      <c r="H38" s="14">
        <f t="shared" si="0"/>
        <v>44.18588919705067</v>
      </c>
    </row>
    <row r="39" spans="3:8" ht="18.75">
      <c r="C39" s="16" t="s">
        <v>44</v>
      </c>
      <c r="D39" s="13" t="s">
        <v>39</v>
      </c>
      <c r="E39" s="13" t="s">
        <v>27</v>
      </c>
      <c r="F39" s="31">
        <v>121204.8</v>
      </c>
      <c r="G39" s="31">
        <v>29673.2</v>
      </c>
      <c r="H39" s="14">
        <f t="shared" si="0"/>
        <v>24.481868704869775</v>
      </c>
    </row>
    <row r="40" spans="3:8" ht="15.75">
      <c r="C40" s="9" t="s">
        <v>45</v>
      </c>
      <c r="D40" s="10" t="s">
        <v>30</v>
      </c>
      <c r="E40" s="10" t="s">
        <v>13</v>
      </c>
      <c r="F40" s="11">
        <f>F41+F42</f>
        <v>42474.299999999996</v>
      </c>
      <c r="G40" s="11">
        <f>G41+G42</f>
        <v>23166.899999999998</v>
      </c>
      <c r="H40" s="11">
        <f t="shared" si="0"/>
        <v>54.54333561706727</v>
      </c>
    </row>
    <row r="41" spans="3:8" ht="18.75">
      <c r="C41" s="16" t="s">
        <v>46</v>
      </c>
      <c r="D41" s="13" t="s">
        <v>30</v>
      </c>
      <c r="E41" s="13" t="s">
        <v>12</v>
      </c>
      <c r="F41" s="31">
        <v>38419.7</v>
      </c>
      <c r="G41" s="31">
        <v>20614.1</v>
      </c>
      <c r="H41" s="14">
        <f t="shared" si="0"/>
        <v>53.6550259372145</v>
      </c>
    </row>
    <row r="42" spans="3:8" ht="15.75" customHeight="1">
      <c r="C42" s="16" t="s">
        <v>47</v>
      </c>
      <c r="D42" s="13" t="s">
        <v>30</v>
      </c>
      <c r="E42" s="13" t="s">
        <v>19</v>
      </c>
      <c r="F42" s="31">
        <v>4054.6</v>
      </c>
      <c r="G42" s="31">
        <v>2552.8</v>
      </c>
      <c r="H42" s="14">
        <f t="shared" si="0"/>
        <v>62.960587974152816</v>
      </c>
    </row>
    <row r="43" spans="3:8" ht="15.75">
      <c r="C43" s="9" t="s">
        <v>48</v>
      </c>
      <c r="D43" s="10" t="s">
        <v>27</v>
      </c>
      <c r="E43" s="10" t="s">
        <v>13</v>
      </c>
      <c r="F43" s="11">
        <f>F44+F45</f>
        <v>528</v>
      </c>
      <c r="G43" s="11">
        <f>G44+G45</f>
        <v>81</v>
      </c>
      <c r="H43" s="11">
        <f t="shared" si="0"/>
        <v>15.340909090909092</v>
      </c>
    </row>
    <row r="44" spans="3:8" ht="18.75">
      <c r="C44" s="16" t="s">
        <v>49</v>
      </c>
      <c r="D44" s="13" t="s">
        <v>27</v>
      </c>
      <c r="E44" s="13" t="s">
        <v>39</v>
      </c>
      <c r="F44" s="31">
        <v>294</v>
      </c>
      <c r="G44" s="31">
        <v>0</v>
      </c>
      <c r="H44" s="14">
        <f t="shared" si="0"/>
        <v>0</v>
      </c>
    </row>
    <row r="45" spans="3:8" ht="18.75">
      <c r="C45" s="16" t="s">
        <v>50</v>
      </c>
      <c r="D45" s="13" t="s">
        <v>27</v>
      </c>
      <c r="E45" s="13" t="s">
        <v>27</v>
      </c>
      <c r="F45" s="31">
        <v>234</v>
      </c>
      <c r="G45" s="31">
        <v>81</v>
      </c>
      <c r="H45" s="14">
        <f t="shared" si="0"/>
        <v>34.61538461538461</v>
      </c>
    </row>
    <row r="46" spans="3:8" ht="15.75">
      <c r="C46" s="9" t="s">
        <v>51</v>
      </c>
      <c r="D46" s="10">
        <v>10</v>
      </c>
      <c r="E46" s="10" t="s">
        <v>13</v>
      </c>
      <c r="F46" s="11">
        <f>F47+F48+F49+F50</f>
        <v>30317.4</v>
      </c>
      <c r="G46" s="11">
        <f>G47+G48+G49+G50</f>
        <v>26749.7</v>
      </c>
      <c r="H46" s="11">
        <f>G46/F46*100</f>
        <v>88.23217030484145</v>
      </c>
    </row>
    <row r="47" spans="3:8" ht="16.5" customHeight="1">
      <c r="C47" s="16" t="s">
        <v>52</v>
      </c>
      <c r="D47" s="13">
        <v>10</v>
      </c>
      <c r="E47" s="13" t="s">
        <v>12</v>
      </c>
      <c r="F47" s="31">
        <v>1681.2</v>
      </c>
      <c r="G47" s="31">
        <v>1259.4</v>
      </c>
      <c r="H47" s="14">
        <f aca="true" t="shared" si="1" ref="H47:H56">G47/F47*100</f>
        <v>74.91077801570307</v>
      </c>
    </row>
    <row r="48" spans="3:8" ht="15.75" customHeight="1">
      <c r="C48" s="16" t="s">
        <v>53</v>
      </c>
      <c r="D48" s="13">
        <v>10</v>
      </c>
      <c r="E48" s="13" t="s">
        <v>17</v>
      </c>
      <c r="F48" s="31">
        <v>24033.9</v>
      </c>
      <c r="G48" s="31">
        <v>22619.2</v>
      </c>
      <c r="H48" s="14">
        <f t="shared" si="1"/>
        <v>94.11373102159865</v>
      </c>
    </row>
    <row r="49" spans="3:8" ht="15" customHeight="1">
      <c r="C49" s="16" t="s">
        <v>54</v>
      </c>
      <c r="D49" s="13">
        <v>10</v>
      </c>
      <c r="E49" s="13" t="s">
        <v>19</v>
      </c>
      <c r="F49" s="31">
        <v>4260</v>
      </c>
      <c r="G49" s="31">
        <v>2670</v>
      </c>
      <c r="H49" s="14">
        <f t="shared" si="1"/>
        <v>62.676056338028175</v>
      </c>
    </row>
    <row r="50" spans="3:8" ht="15" customHeight="1">
      <c r="C50" s="35" t="s">
        <v>69</v>
      </c>
      <c r="D50" s="13" t="s">
        <v>65</v>
      </c>
      <c r="E50" s="13" t="s">
        <v>22</v>
      </c>
      <c r="F50" s="31">
        <v>342.3</v>
      </c>
      <c r="G50" s="31">
        <v>201.1</v>
      </c>
      <c r="H50" s="14">
        <f t="shared" si="1"/>
        <v>58.749634823254446</v>
      </c>
    </row>
    <row r="51" spans="3:8" ht="15.75">
      <c r="C51" s="9" t="s">
        <v>55</v>
      </c>
      <c r="D51" s="10">
        <v>11</v>
      </c>
      <c r="E51" s="10" t="s">
        <v>13</v>
      </c>
      <c r="F51" s="11">
        <f>F52</f>
        <v>7242.5</v>
      </c>
      <c r="G51" s="11">
        <f>G52</f>
        <v>4330.8</v>
      </c>
      <c r="H51" s="11">
        <f t="shared" si="1"/>
        <v>59.79703141180532</v>
      </c>
    </row>
    <row r="52" spans="3:8" ht="18.75">
      <c r="C52" s="16" t="s">
        <v>56</v>
      </c>
      <c r="D52" s="13">
        <v>11</v>
      </c>
      <c r="E52" s="13" t="s">
        <v>15</v>
      </c>
      <c r="F52" s="31">
        <v>7242.5</v>
      </c>
      <c r="G52" s="31">
        <v>4330.8</v>
      </c>
      <c r="H52" s="14">
        <f t="shared" si="1"/>
        <v>59.79703141180532</v>
      </c>
    </row>
    <row r="53" spans="3:8" ht="36" customHeight="1">
      <c r="C53" s="17" t="s">
        <v>67</v>
      </c>
      <c r="D53" s="10">
        <v>14</v>
      </c>
      <c r="E53" s="10" t="s">
        <v>13</v>
      </c>
      <c r="F53" s="11">
        <f>F54+F55</f>
        <v>43134</v>
      </c>
      <c r="G53" s="11">
        <f>SUM(G54:G55)</f>
        <v>31940.4</v>
      </c>
      <c r="H53" s="11">
        <f t="shared" si="1"/>
        <v>74.04924189734317</v>
      </c>
    </row>
    <row r="54" spans="3:8" ht="33" customHeight="1">
      <c r="C54" s="15" t="s">
        <v>57</v>
      </c>
      <c r="D54" s="13">
        <v>14</v>
      </c>
      <c r="E54" s="13" t="s">
        <v>12</v>
      </c>
      <c r="F54" s="31">
        <v>14908.5</v>
      </c>
      <c r="G54" s="32">
        <v>10581</v>
      </c>
      <c r="H54" s="14">
        <f t="shared" si="1"/>
        <v>70.97293490290774</v>
      </c>
    </row>
    <row r="55" spans="3:8" ht="18.75">
      <c r="C55" s="16" t="s">
        <v>58</v>
      </c>
      <c r="D55" s="13">
        <v>14</v>
      </c>
      <c r="E55" s="13" t="s">
        <v>15</v>
      </c>
      <c r="F55" s="31">
        <v>28225.5</v>
      </c>
      <c r="G55" s="32">
        <v>21359.4</v>
      </c>
      <c r="H55" s="14">
        <f t="shared" si="1"/>
        <v>75.67412446192273</v>
      </c>
    </row>
    <row r="56" spans="3:8" ht="18.75">
      <c r="C56" s="116" t="s">
        <v>59</v>
      </c>
      <c r="D56" s="117"/>
      <c r="E56" s="117"/>
      <c r="F56" s="22">
        <f>F13+F21+F24+F28+F32+F34+F40+F43+F46+F51+F53</f>
        <v>864882.0000000001</v>
      </c>
      <c r="G56" s="22">
        <f>G13+G21+G24+G28+G32+G34+G40+G43+G46+G51+G53</f>
        <v>476919.50000000006</v>
      </c>
      <c r="H56" s="22">
        <f t="shared" si="1"/>
        <v>55.14272467226743</v>
      </c>
    </row>
    <row r="58" spans="5:6" ht="12">
      <c r="E58" s="18"/>
      <c r="F58" s="19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D1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2" max="2" width="53.75390625" style="0" customWidth="1"/>
    <col min="3" max="3" width="26.875" style="0" customWidth="1"/>
    <col min="4" max="4" width="32.875" style="0" customWidth="1"/>
  </cols>
  <sheetData>
    <row r="4" ht="43.5" customHeight="1"/>
    <row r="5" spans="2:4" ht="16.5" customHeight="1">
      <c r="B5" s="118" t="s">
        <v>61</v>
      </c>
      <c r="C5" s="118"/>
      <c r="D5" s="118"/>
    </row>
    <row r="6" spans="2:4" ht="16.5" customHeight="1">
      <c r="B6" s="38"/>
      <c r="C6" s="38"/>
      <c r="D6" s="38"/>
    </row>
    <row r="7" spans="2:4" ht="15.75">
      <c r="B7" s="23"/>
      <c r="C7" s="24"/>
      <c r="D7" s="39" t="s">
        <v>62</v>
      </c>
    </row>
    <row r="8" spans="2:4" ht="51.75" customHeight="1">
      <c r="B8" s="25" t="s">
        <v>63</v>
      </c>
      <c r="C8" s="26" t="s">
        <v>9</v>
      </c>
      <c r="D8" s="26" t="s">
        <v>72</v>
      </c>
    </row>
    <row r="9" spans="1:4" ht="18.75">
      <c r="A9" s="27"/>
      <c r="B9" s="28" t="s">
        <v>64</v>
      </c>
      <c r="C9" s="29">
        <v>-22776</v>
      </c>
      <c r="D9" s="30">
        <v>31300.7</v>
      </c>
    </row>
    <row r="12" ht="85.5" customHeight="1">
      <c r="D12" s="33"/>
    </row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2020-10-16T12:47:51Z</cp:lastPrinted>
  <dcterms:created xsi:type="dcterms:W3CDTF">2018-04-13T05:13:23Z</dcterms:created>
  <dcterms:modified xsi:type="dcterms:W3CDTF">2020-10-21T08:30:52Z</dcterms:modified>
  <cp:category/>
  <cp:version/>
  <cp:contentType/>
  <cp:contentStatus/>
</cp:coreProperties>
</file>