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аб. 15" sheetId="1" r:id="rId1"/>
    <sheet name="Таб. 1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<sst xmlns="http://schemas.openxmlformats.org/spreadsheetml/2006/main" count="563" uniqueCount="156">
  <si>
    <t>Приложение №10</t>
  </si>
  <si>
    <t xml:space="preserve">                  к постановлению </t>
  </si>
  <si>
    <t xml:space="preserve">               от 26.05.2023 № 353</t>
  </si>
  <si>
    <t xml:space="preserve"> Приложение №9                          Таблица 15</t>
  </si>
  <si>
    <t>ФИНАНСОВОЕ ОБЕСПЕЧЕНИЕ</t>
  </si>
  <si>
    <t>муниципальной программы</t>
  </si>
  <si>
    <t>Статус</t>
  </si>
  <si>
    <t xml:space="preserve"> № 
п/п</t>
  </si>
  <si>
    <t>Наименование мероприятия 
Программы</t>
  </si>
  <si>
    <t>Целевой показатель из перечня показателей программы</t>
  </si>
  <si>
    <t xml:space="preserve">Ответственный исполнитель
</t>
  </si>
  <si>
    <t>Объемы и источники финансирования</t>
  </si>
  <si>
    <t>Источник финансирования</t>
  </si>
  <si>
    <t>Объемы финансирования (тыс руб.)</t>
  </si>
  <si>
    <t>Всего</t>
  </si>
  <si>
    <t>в т.ч. по годам реализации Программы</t>
  </si>
  <si>
    <r>
      <rPr>
        <sz val="10"/>
        <rFont val="Arial"/>
        <family val="2"/>
      </rPr>
      <t>1</t>
    </r>
    <r>
      <rPr>
        <b/>
        <sz val="11"/>
        <rFont val="Arial"/>
        <family val="2"/>
      </rPr>
      <t>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</si>
  <si>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 </t>
  </si>
  <si>
    <t>I.</t>
  </si>
  <si>
    <t>Улучшение жилищных условий граждан, проживающих на сельских территориях муниципального района</t>
  </si>
  <si>
    <t>1.</t>
  </si>
  <si>
    <t>Строительство (приобретение) жилья  для граждан, проживающих на сельских территориях  Муниципального района, – всего в том числе в разрезе сельских поселений:</t>
  </si>
  <si>
    <t xml:space="preserve">Ввод  (приобретение) жилья  для граждан, проживающих на сельских территориях
</t>
  </si>
  <si>
    <t xml:space="preserve">
</t>
  </si>
  <si>
    <t>Объем финансирования – всего,
в том числе за счет средств:</t>
  </si>
  <si>
    <t xml:space="preserve"> * Объемы финансирования  запланированы с учетом прогнозного выделения средств из вышестоящих бюджетов</t>
  </si>
  <si>
    <t>Администрация Никольского муниципального района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</si>
  <si>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</si>
  <si>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</si>
  <si>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</si>
  <si>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</si>
  <si>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</si>
  <si>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r>
      <rPr>
        <sz val="10"/>
        <rFont val="Times New Roman"/>
        <family val="1"/>
      </rPr>
      <t>1.</t>
    </r>
    <r>
      <rPr>
        <sz val="11"/>
        <rFont val="Times New Roman"/>
        <family val="1"/>
      </rPr>
      <t>1.</t>
    </r>
  </si>
  <si>
    <t>Аргуновское сельское поселение</t>
  </si>
  <si>
    <t xml:space="preserve"> Администрация Никольского муниципального района</t>
  </si>
  <si>
    <r>
      <rPr>
        <sz val="10"/>
        <rFont val="Times New Roman"/>
        <family val="1"/>
      </rPr>
      <t>1.2</t>
    </r>
    <r>
      <rPr>
        <sz val="11"/>
        <rFont val="Times New Roman"/>
        <family val="1"/>
      </rPr>
      <t>.</t>
    </r>
  </si>
  <si>
    <t>Завражское сельское поселение</t>
  </si>
  <si>
    <r>
      <rPr>
        <sz val="10"/>
        <rFont val="Times New Roman"/>
        <family val="1"/>
      </rPr>
      <t>1.3</t>
    </r>
    <r>
      <rPr>
        <sz val="11"/>
        <rFont val="Times New Roman"/>
        <family val="1"/>
      </rPr>
      <t>.</t>
    </r>
  </si>
  <si>
    <t>Зеленцовское сельское поселение</t>
  </si>
  <si>
    <r>
      <rPr>
        <sz val="10"/>
        <rFont val="Times New Roman"/>
        <family val="1"/>
      </rPr>
      <t>1.4</t>
    </r>
    <r>
      <rPr>
        <sz val="11"/>
        <rFont val="Times New Roman"/>
        <family val="1"/>
      </rPr>
      <t>.</t>
    </r>
  </si>
  <si>
    <t xml:space="preserve"> сельское поселение Краснополянское</t>
  </si>
  <si>
    <r>
      <rPr>
        <sz val="10"/>
        <rFont val="Times New Roman"/>
        <family val="1"/>
      </rPr>
      <t>1.5</t>
    </r>
    <r>
      <rPr>
        <sz val="11"/>
        <rFont val="Times New Roman"/>
        <family val="1"/>
      </rPr>
      <t>.</t>
    </r>
  </si>
  <si>
    <t xml:space="preserve"> Кемское сельское поселение </t>
  </si>
  <si>
    <r>
      <rPr>
        <sz val="10"/>
        <rFont val="Times New Roman"/>
        <family val="1"/>
      </rPr>
      <t>1.6</t>
    </r>
    <r>
      <rPr>
        <sz val="11"/>
        <rFont val="Times New Roman"/>
        <family val="1"/>
      </rPr>
      <t>.</t>
    </r>
  </si>
  <si>
    <t>сельское поселение Никольское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</si>
  <si>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</t>
  </si>
  <si>
    <t>II.</t>
  </si>
  <si>
    <t>Благоустройство сельских территорий Муниципального района:</t>
  </si>
  <si>
    <t>2.</t>
  </si>
  <si>
    <t>Реализация общественно-значимых проектов по благоустройству сельских территорий Муниципального района — в том числе в разрезе поселений: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</si>
  <si>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</si>
  <si>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* Объемы финансирования  запланированы с учетом прогнозного выделения средств из вышестоящих бюджетов</t>
  </si>
  <si>
    <t>-районный бюджет</t>
  </si>
  <si>
    <t>2.1</t>
  </si>
  <si>
    <t>2.2</t>
  </si>
  <si>
    <t>2.3</t>
  </si>
  <si>
    <t>Кемское сельское поселение</t>
  </si>
  <si>
    <t>2.4</t>
  </si>
  <si>
    <t>2.5</t>
  </si>
  <si>
    <t>III</t>
  </si>
  <si>
    <t>Современный облик сельских территорий</t>
  </si>
  <si>
    <t>Основное мероприятие</t>
  </si>
  <si>
    <t>3.</t>
  </si>
  <si>
    <t>Реализация проектов по современному облику сельских территорий Муниципального района — в том числе в разрезе поселений:</t>
  </si>
  <si>
    <t>Количество реализованных проектов по современному облику сельских территорий Муниципального района</t>
  </si>
  <si>
    <t>Администрация Никольского муниципального района, муниципальные образования района</t>
  </si>
  <si>
    <t>3.1</t>
  </si>
  <si>
    <t>Никольская сельская агломерация</t>
  </si>
  <si>
    <t>Муниципальное образование г. Никольск, Управление образования, Управление культуры</t>
  </si>
  <si>
    <t>3.1.1</t>
  </si>
  <si>
    <t>Капитальный ремонт здания МБДОУ «Детский сад общеразвивающего вида №2 «Березка»</t>
  </si>
  <si>
    <t>Управление образования,  МБДОУ «Детский сад общеразвивающего вида №2 «Березка»</t>
  </si>
  <si>
    <t>3.1.2</t>
  </si>
  <si>
    <t>Капитальный ремонт здания МБДОУ «Детский сад общеразвивающего вида №3 «Родничок»</t>
  </si>
  <si>
    <t>Управление образования,  МБДОУ «Детский сад общеразвивающего вида №3 «Родничок»</t>
  </si>
  <si>
    <t>3.1.3</t>
  </si>
  <si>
    <t>Капитальный ремонт здания МБОУ «Общеобразовательная школа-интернат для обучающих с ограниченными возможностями здоровья г. Никольска»</t>
  </si>
  <si>
    <t xml:space="preserve"> Управление образования,  МБОУ «Общеобразовательная школа-интернат для обучающих с ограниченными возможностями здоровья г. Никольска»</t>
  </si>
  <si>
    <t>3.1.4</t>
  </si>
  <si>
    <t>Капитальный ремонт здания МБОУ ДО «Никольская  детская юношеская спортивная школа» г. Никольск</t>
  </si>
  <si>
    <t xml:space="preserve"> Управление образования,  МБОУ ДО «Никольская  детская юношеская спортивная школа» г. Никольск</t>
  </si>
  <si>
    <t>3.1.5</t>
  </si>
  <si>
    <t>Капитальный ремонт здания МБОУ ДО «Никольская  детская  школа искусств» г. Никольск</t>
  </si>
  <si>
    <t xml:space="preserve">      Управление  культуры,           МБОУ ДО «Никольская детская школа искусств»</t>
  </si>
  <si>
    <t>3.1.6</t>
  </si>
  <si>
    <t>Реконструкция центрального спортивного стадиона г. Никольска, ул. Кузнецова, 47А</t>
  </si>
  <si>
    <t>3.1.7</t>
  </si>
  <si>
    <t>Капитальный ремонт тепловых сетей от котельной «Химия»</t>
  </si>
  <si>
    <t>Администрация муниципального образования города Никольска</t>
  </si>
  <si>
    <t>3.1.8</t>
  </si>
  <si>
    <t>Капитальный ремонт очистных сооружений по ул. Восточной</t>
  </si>
  <si>
    <t>3.1.9</t>
  </si>
  <si>
    <t>Капитальный ремонт  очистных сооружений по ул. Производственная</t>
  </si>
  <si>
    <t>3.1.10</t>
  </si>
  <si>
    <t>Капитальный ремонт  очистных сооружений по ул. Энергетиков</t>
  </si>
  <si>
    <t>3.1.11</t>
  </si>
  <si>
    <t>Капитальный ремонт сетей от котельной «Мелиорация»</t>
  </si>
  <si>
    <t>3.1.12</t>
  </si>
  <si>
    <t>Капитальный ремонт теплотрассы от котельной «Мелентьевская»</t>
  </si>
  <si>
    <t>3.2</t>
  </si>
  <si>
    <t>Завражское сельское поселение, Управление образования</t>
  </si>
  <si>
    <t>3.2.1</t>
  </si>
  <si>
    <t>Капитальный ремонт здания школы МБОУ «Дуниловская ООШ» пос. Дуниловский</t>
  </si>
  <si>
    <t>Управление образования, МБОУ «Дуниловская ООШ»</t>
  </si>
  <si>
    <t>3.2.2</t>
  </si>
  <si>
    <t>Капитальный ремонт здания школы МБОУ «Дуниловская ООШ» (группа детского сада) пос. Дуниловский</t>
  </si>
  <si>
    <t>3.2.3</t>
  </si>
  <si>
    <t>Капитальный ремонт здания  МБУК «Дуниловский Дом Культуры» пос. Дуниловский</t>
  </si>
  <si>
    <t>Завражское сельское поселение,  МБУК «Дуниловский Дом Культуры»</t>
  </si>
  <si>
    <t>3.3</t>
  </si>
  <si>
    <t xml:space="preserve"> сельское поселение Краснополянское,  Управление образования</t>
  </si>
  <si>
    <t>3.3.1</t>
  </si>
  <si>
    <t>Капитальный ремонт здания МБДОУ «Кожаевский детский сад «Василек»д. Абатурово</t>
  </si>
  <si>
    <t>Управление образования,   МБДОУ «Кожаевский детский сад «Василек»</t>
  </si>
  <si>
    <t>3.3.2</t>
  </si>
  <si>
    <t>Капитальный ремонт здания  МБУК «Кожаевский Дом Культуры» Ирдановский филиал д. Абатурово</t>
  </si>
  <si>
    <t xml:space="preserve"> сельское поселение Краснополянское,   МБУК «Кожаевский Дом Культуры» </t>
  </si>
  <si>
    <t>3.3.3</t>
  </si>
  <si>
    <t xml:space="preserve">Капитальный ремонт открытого, плоскостного спортивного сооружения д. Абатурово </t>
  </si>
  <si>
    <t>3.3.4</t>
  </si>
  <si>
    <t>Приобретение автобуса малого класса Газель «Next» для обеспечения функционирования МБУК «Кожаевский Дом Культуры»</t>
  </si>
  <si>
    <t>3.3.5</t>
  </si>
  <si>
    <t>Капитальный ремонт здания МБДОУ «Кожаевский детский сад «Василек»д. Ирданово</t>
  </si>
  <si>
    <t>3.3.6</t>
  </si>
  <si>
    <t>Капитальный ремонт здания МБОУ «Кожаевская ООШ» д.Кожаево</t>
  </si>
  <si>
    <t>Управление образования,   МБОУ «Кожаевская ООШ»</t>
  </si>
  <si>
    <t>3.3.7</t>
  </si>
  <si>
    <t>Капитальный ремонт здания МБДОУ «Кожаевский детский сад «Василек»д.Кожаево</t>
  </si>
  <si>
    <t>3.3.8</t>
  </si>
  <si>
    <t>Капитальный ремонт здания  МБУК «Кожаевский дом культуры» д. Кожаево</t>
  </si>
  <si>
    <t xml:space="preserve"> сельское поселение Краснополянское,    МБУК «Кожаевский дом Культуры» </t>
  </si>
  <si>
    <t>3.3.9</t>
  </si>
  <si>
    <t>Реконструкция водопроводных сетей д. Кожаево</t>
  </si>
  <si>
    <t>3.3.10</t>
  </si>
  <si>
    <t>Капитальный ремонт плоскостного, открытого спортивного сооружения  МБУК «Кожаевский дом культуры» д. Кожаево, ул. Новая,15</t>
  </si>
  <si>
    <t xml:space="preserve">                                                                              Комплексное   развитие сельских территорий Никольс кого муниципального района Вологодской области  на 2020-2025 годы
   </t>
  </si>
  <si>
    <t>Итого по всем мероприятиям Программы</t>
  </si>
  <si>
    <t>х</t>
  </si>
  <si>
    <t>Муниципальное образование город Никольск</t>
  </si>
  <si>
    <r>
      <rPr>
        <sz val="10"/>
        <rFont val="Times New Roman"/>
        <family val="1"/>
      </rPr>
      <t xml:space="preserve"> сельское поселени</t>
    </r>
    <r>
      <rPr>
        <sz val="11"/>
        <rFont val="Times New Roman"/>
        <family val="1"/>
      </rPr>
      <t>е Никольское</t>
    </r>
  </si>
  <si>
    <r>
      <rPr>
        <sz val="10"/>
        <rFont val="Arial"/>
        <family val="2"/>
      </rPr>
      <t xml:space="preserve">  Приложение № 11    </t>
    </r>
    <r>
      <rPr>
        <sz val="11"/>
        <rFont val="Calibri"/>
        <family val="2"/>
      </rPr>
      <t>к постановлению
От 26.05.2023 № 353</t>
    </r>
    <r>
      <rPr>
        <sz val="12"/>
        <rFont val=""/>
        <family val="1"/>
      </rPr>
      <t xml:space="preserve">                             Таблица 16</t>
    </r>
  </si>
  <si>
    <t>Прогнозная (справочная) оценка</t>
  </si>
  <si>
    <t>привлечения средств областного бюджета, средств бюджетов поселений района, безвозмездных средств физических и юридических лиц (внебюджетные источники) на реализацию целей муниципальной программы</t>
  </si>
  <si>
    <t>Источник финансового обеспечения</t>
  </si>
  <si>
    <t>Оценка расходов (млн. руб.)</t>
  </si>
  <si>
    <t>Итого: 2020-2025г.г.</t>
  </si>
  <si>
    <t>2020г.</t>
  </si>
  <si>
    <t>2021г.</t>
  </si>
  <si>
    <t>2022г.</t>
  </si>
  <si>
    <t>2023г.</t>
  </si>
  <si>
    <t>2024г.</t>
  </si>
  <si>
    <t>2025г.</t>
  </si>
  <si>
    <t>федеральный бюджет</t>
  </si>
  <si>
    <t>областной бюджет</t>
  </si>
  <si>
    <t>бюджеты поселений</t>
  </si>
  <si>
    <t>внебюджетные источники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</si>
</sst>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"/>
    <numFmt numFmtId="168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1"/>
      <name val="Times New Roman;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2"/>
      <name val="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justify"/>
    </xf>
    <xf numFmtId="164" fontId="4" fillId="0" borderId="3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/>
    </xf>
    <xf numFmtId="164" fontId="6" fillId="0" borderId="6" xfId="0" applyFont="1" applyBorder="1" applyAlignment="1">
      <alignment horizontal="justify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wrapText="1"/>
    </xf>
    <xf numFmtId="164" fontId="11" fillId="0" borderId="2" xfId="0" applyFont="1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/>
    </xf>
    <xf numFmtId="164" fontId="8" fillId="0" borderId="3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15" fillId="0" borderId="7" xfId="0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14" fillId="0" borderId="2" xfId="0" applyFont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wrapText="1"/>
    </xf>
    <xf numFmtId="167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wrapText="1"/>
    </xf>
    <xf numFmtId="164" fontId="9" fillId="2" borderId="3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 wrapText="1"/>
    </xf>
    <xf numFmtId="167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 wrapText="1"/>
    </xf>
    <xf numFmtId="164" fontId="13" fillId="3" borderId="3" xfId="0" applyNumberFormat="1" applyFont="1" applyFill="1" applyBorder="1" applyAlignment="1">
      <alignment horizontal="center" wrapText="1"/>
    </xf>
    <xf numFmtId="168" fontId="12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/>
    </xf>
    <xf numFmtId="164" fontId="21" fillId="0" borderId="3" xfId="0" applyFont="1" applyBorder="1" applyAlignment="1">
      <alignment horizontal="center" wrapText="1"/>
    </xf>
    <xf numFmtId="164" fontId="21" fillId="0" borderId="3" xfId="0" applyFont="1" applyBorder="1" applyAlignment="1">
      <alignment horizontal="center"/>
    </xf>
    <xf numFmtId="164" fontId="20" fillId="0" borderId="3" xfId="0" applyFont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20" fillId="0" borderId="3" xfId="0" applyFont="1" applyBorder="1" applyAlignment="1">
      <alignment horizontal="center" wrapText="1"/>
    </xf>
    <xf numFmtId="167" fontId="2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zoomScale="88" zoomScaleNormal="88" workbookViewId="0" topLeftCell="A3">
      <selection activeCell="K20" sqref="K20"/>
    </sheetView>
  </sheetViews>
  <sheetFormatPr defaultColWidth="9.140625" defaultRowHeight="12.75" customHeight="1"/>
  <cols>
    <col min="1" max="1" width="14.8515625" style="0" customWidth="1"/>
    <col min="2" max="2" width="8.421875" style="1" customWidth="1"/>
    <col min="3" max="3" width="22.421875" style="0" customWidth="1"/>
    <col min="4" max="4" width="19.28125" style="0" customWidth="1"/>
    <col min="5" max="5" width="17.57421875" style="0" customWidth="1"/>
    <col min="6" max="6" width="14.421875" style="0" customWidth="1"/>
    <col min="7" max="7" width="10.7109375" style="0" customWidth="1"/>
    <col min="8" max="8" width="10.421875" style="0" customWidth="1"/>
    <col min="9" max="9" width="9.7109375" style="0" customWidth="1"/>
    <col min="10" max="10" width="10.421875" style="0" customWidth="1"/>
    <col min="11" max="11" width="9.421875" style="0" customWidth="1"/>
    <col min="12" max="12" width="11.00390625" style="0" customWidth="1"/>
    <col min="13" max="13" width="9.7109375" style="0" customWidth="1"/>
  </cols>
  <sheetData>
    <row r="1" spans="11:13" ht="12.75" customHeight="1">
      <c r="K1" s="2" t="s">
        <v>0</v>
      </c>
      <c r="L1" s="2"/>
      <c r="M1" s="2"/>
    </row>
    <row r="2" spans="11:13" ht="12.75" customHeight="1">
      <c r="K2" s="3" t="s">
        <v>1</v>
      </c>
      <c r="L2" s="3"/>
      <c r="M2" s="3"/>
    </row>
    <row r="3" spans="11:13" ht="12.75" customHeight="1">
      <c r="K3" s="3" t="s">
        <v>2</v>
      </c>
      <c r="L3" s="3"/>
      <c r="M3" s="3"/>
    </row>
    <row r="4" spans="11:13" ht="12.75" customHeight="1">
      <c r="K4" s="4" t="s">
        <v>3</v>
      </c>
      <c r="L4" s="4"/>
      <c r="M4" s="4"/>
    </row>
    <row r="5" spans="1:13" ht="12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 customHeight="1">
      <c r="A7" s="7" t="s">
        <v>6</v>
      </c>
      <c r="B7" s="8" t="s">
        <v>7</v>
      </c>
      <c r="C7" s="9" t="s">
        <v>8</v>
      </c>
      <c r="D7" s="9" t="s">
        <v>9</v>
      </c>
      <c r="E7" s="10" t="s">
        <v>10</v>
      </c>
      <c r="F7" s="11" t="s">
        <v>11</v>
      </c>
      <c r="G7" s="11"/>
      <c r="H7" s="11"/>
      <c r="I7" s="11"/>
      <c r="J7" s="11"/>
      <c r="K7" s="11"/>
      <c r="L7" s="11"/>
      <c r="M7" s="11"/>
    </row>
    <row r="8" spans="1:13" ht="12.75" customHeight="1">
      <c r="A8" s="7"/>
      <c r="B8" s="8"/>
      <c r="C8" s="9"/>
      <c r="D8" s="9"/>
      <c r="E8" s="12" t="s">
        <v>12</v>
      </c>
      <c r="F8" s="12"/>
      <c r="G8" s="11" t="s">
        <v>13</v>
      </c>
      <c r="H8" s="11"/>
      <c r="I8" s="11"/>
      <c r="J8" s="11"/>
      <c r="K8" s="11"/>
      <c r="L8" s="11"/>
      <c r="M8" s="11"/>
    </row>
    <row r="9" spans="1:13" ht="12.75" customHeight="1">
      <c r="A9" s="7"/>
      <c r="B9" s="8"/>
      <c r="C9" s="9"/>
      <c r="D9" s="9"/>
      <c r="E9" s="12"/>
      <c r="F9" s="12"/>
      <c r="G9" s="13" t="s">
        <v>14</v>
      </c>
      <c r="H9" s="11" t="s">
        <v>15</v>
      </c>
      <c r="I9" s="11"/>
      <c r="J9" s="11"/>
      <c r="K9" s="11"/>
      <c r="L9" s="11"/>
      <c r="M9" s="11"/>
    </row>
    <row r="10" spans="1:13" ht="21" customHeight="1">
      <c r="A10" s="7"/>
      <c r="B10" s="8"/>
      <c r="C10" s="9"/>
      <c r="D10" s="9"/>
      <c r="E10" s="12"/>
      <c r="F10" s="12"/>
      <c r="G10" s="14"/>
      <c r="H10" s="13">
        <v>2020</v>
      </c>
      <c r="I10" s="13">
        <v>2021</v>
      </c>
      <c r="J10" s="13">
        <v>2022</v>
      </c>
      <c r="K10" s="13">
        <v>2023</v>
      </c>
      <c r="L10" s="13">
        <v>2024</v>
      </c>
      <c r="M10" s="15">
        <v>2025</v>
      </c>
    </row>
    <row r="11" spans="1:13" ht="12.75" customHeight="1">
      <c r="A11" s="13">
        <v>1</v>
      </c>
      <c r="B11" s="16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7" t="s">
        <v>16</v>
      </c>
    </row>
    <row r="12" spans="1:13" ht="24" customHeight="1">
      <c r="A12" s="18" t="s">
        <v>17</v>
      </c>
      <c r="B12" s="19" t="s">
        <v>18</v>
      </c>
      <c r="C12" s="20" t="s">
        <v>19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63" customHeight="1">
      <c r="A13" s="18"/>
      <c r="B13" s="21" t="s">
        <v>20</v>
      </c>
      <c r="C13" s="9" t="s">
        <v>21</v>
      </c>
      <c r="D13" s="22" t="s">
        <v>22</v>
      </c>
      <c r="E13" s="23" t="s">
        <v>23</v>
      </c>
      <c r="F13" s="10" t="s">
        <v>24</v>
      </c>
      <c r="G13" s="24">
        <f>G19+G18+G17+G16+G15</f>
        <v>27324.3</v>
      </c>
      <c r="H13" s="24">
        <f>H19+H18+H17+H16+H15</f>
        <v>4895.599999999999</v>
      </c>
      <c r="I13" s="24">
        <f>I19+I18+I17+I16+I15</f>
        <v>4284</v>
      </c>
      <c r="J13" s="24">
        <f>J19+J18+J17+J16+J15</f>
        <v>0</v>
      </c>
      <c r="K13" s="25">
        <f>K19+K18+K17+K16+K15</f>
        <v>3420.0000000000005</v>
      </c>
      <c r="L13" s="25">
        <f>L19+L18+L17+L16+L15</f>
        <v>3573.9</v>
      </c>
      <c r="M13" s="26">
        <f>M19+M18+M17+M16+M15</f>
        <v>11150.800000000001</v>
      </c>
    </row>
    <row r="14" spans="1:13" ht="27.75" customHeight="1">
      <c r="A14" s="18"/>
      <c r="B14" s="21"/>
      <c r="C14" s="9"/>
      <c r="D14" s="9"/>
      <c r="E14" s="27" t="s">
        <v>25</v>
      </c>
      <c r="F14" s="27"/>
      <c r="G14" s="27"/>
      <c r="H14" s="27"/>
      <c r="I14" s="27"/>
      <c r="J14" s="27"/>
      <c r="K14" s="27"/>
      <c r="L14" s="27"/>
      <c r="M14" s="27"/>
    </row>
    <row r="15" spans="1:13" ht="30" customHeight="1">
      <c r="A15" s="18"/>
      <c r="B15" s="21"/>
      <c r="C15" s="9"/>
      <c r="D15" s="9"/>
      <c r="E15" s="22" t="s">
        <v>26</v>
      </c>
      <c r="F15" s="28" t="s">
        <v>27</v>
      </c>
      <c r="G15" s="29">
        <f aca="true" t="shared" si="0" ref="G15:G19">H15+I15+J15+K15+L15+M15</f>
        <v>1490.8000000000002</v>
      </c>
      <c r="H15" s="29">
        <f aca="true" t="shared" si="1" ref="H15:H17">H51+H45+H39+H33+H27+H21</f>
        <v>574.7</v>
      </c>
      <c r="I15" s="29">
        <f aca="true" t="shared" si="2" ref="I15:I19">I51+I45+I39+I33+I27+I21</f>
        <v>190</v>
      </c>
      <c r="J15" s="29">
        <f aca="true" t="shared" si="3" ref="J15:J19">J51+J45+J39+J33+J27+J21</f>
        <v>0</v>
      </c>
      <c r="K15" s="29">
        <f aca="true" t="shared" si="4" ref="K15:K19">K39</f>
        <v>137.4</v>
      </c>
      <c r="L15" s="29">
        <f aca="true" t="shared" si="5" ref="L15:L17">L21+L27+L33+L39+L45+L51</f>
        <v>142.6</v>
      </c>
      <c r="M15" s="30">
        <f aca="true" t="shared" si="6" ref="M15:M17">M21+M27+M33+M39+M45+M51</f>
        <v>446.1</v>
      </c>
    </row>
    <row r="16" spans="1:13" ht="27.75" customHeight="1">
      <c r="A16" s="18"/>
      <c r="B16" s="21"/>
      <c r="C16" s="9"/>
      <c r="D16" s="9"/>
      <c r="E16" s="22"/>
      <c r="F16" s="28" t="s">
        <v>28</v>
      </c>
      <c r="G16" s="29">
        <f t="shared" si="0"/>
        <v>16679.9</v>
      </c>
      <c r="H16" s="29">
        <f t="shared" si="1"/>
        <v>2680.9</v>
      </c>
      <c r="I16" s="29">
        <f t="shared" si="2"/>
        <v>2658.9</v>
      </c>
      <c r="J16" s="29">
        <f t="shared" si="3"/>
        <v>0</v>
      </c>
      <c r="K16" s="29">
        <f t="shared" si="4"/>
        <v>2136.9</v>
      </c>
      <c r="L16" s="29">
        <f t="shared" si="5"/>
        <v>2234</v>
      </c>
      <c r="M16" s="30">
        <f t="shared" si="6"/>
        <v>6969.2</v>
      </c>
    </row>
    <row r="17" spans="1:13" ht="29.25" customHeight="1">
      <c r="A17" s="18"/>
      <c r="B17" s="21"/>
      <c r="C17" s="9"/>
      <c r="D17" s="9"/>
      <c r="E17" s="22"/>
      <c r="F17" s="28" t="s">
        <v>29</v>
      </c>
      <c r="G17" s="29">
        <f t="shared" si="0"/>
        <v>956.3</v>
      </c>
      <c r="H17" s="29">
        <f t="shared" si="1"/>
        <v>171.3</v>
      </c>
      <c r="I17" s="29">
        <f t="shared" si="2"/>
        <v>149.9</v>
      </c>
      <c r="J17" s="29">
        <f t="shared" si="3"/>
        <v>0</v>
      </c>
      <c r="K17" s="29">
        <f t="shared" si="4"/>
        <v>119.7</v>
      </c>
      <c r="L17" s="29">
        <f t="shared" si="5"/>
        <v>125.1</v>
      </c>
      <c r="M17" s="30">
        <f t="shared" si="6"/>
        <v>390.29999999999995</v>
      </c>
    </row>
    <row r="18" spans="1:13" ht="18.75" customHeight="1">
      <c r="A18" s="18"/>
      <c r="B18" s="21"/>
      <c r="C18" s="9"/>
      <c r="D18" s="9"/>
      <c r="E18" s="22"/>
      <c r="F18" s="31" t="s">
        <v>30</v>
      </c>
      <c r="G18" s="29">
        <f t="shared" si="0"/>
        <v>0</v>
      </c>
      <c r="H18" s="29">
        <f>H48+H42+H36+H30+H24</f>
        <v>0</v>
      </c>
      <c r="I18" s="29">
        <f t="shared" si="2"/>
        <v>0</v>
      </c>
      <c r="J18" s="29">
        <f t="shared" si="3"/>
        <v>0</v>
      </c>
      <c r="K18" s="29">
        <f t="shared" si="4"/>
        <v>0</v>
      </c>
      <c r="L18" s="29">
        <f>L54+L48+L42+L36+L30+L24</f>
        <v>0</v>
      </c>
      <c r="M18" s="30">
        <f>M24+M30+M36+M48+M54</f>
        <v>0</v>
      </c>
    </row>
    <row r="19" spans="1:13" ht="27.75" customHeight="1">
      <c r="A19" s="18"/>
      <c r="B19" s="21"/>
      <c r="C19" s="9"/>
      <c r="D19" s="9"/>
      <c r="E19" s="22"/>
      <c r="F19" s="32" t="s">
        <v>31</v>
      </c>
      <c r="G19" s="33">
        <f t="shared" si="0"/>
        <v>8197.3</v>
      </c>
      <c r="H19" s="33">
        <f>H55+H49+H43+H37+H31+H25</f>
        <v>1468.7</v>
      </c>
      <c r="I19" s="33">
        <f t="shared" si="2"/>
        <v>1285.1999999999998</v>
      </c>
      <c r="J19" s="33">
        <f t="shared" si="3"/>
        <v>0</v>
      </c>
      <c r="K19" s="33">
        <f t="shared" si="4"/>
        <v>1026</v>
      </c>
      <c r="L19" s="33">
        <f>L25+L31+L37+L43+L49+L55</f>
        <v>1072.2</v>
      </c>
      <c r="M19" s="34">
        <f>M25+M31+M37+M43+M49+M55</f>
        <v>3345.2</v>
      </c>
    </row>
    <row r="20" spans="1:13" ht="63" customHeight="1">
      <c r="A20" s="18"/>
      <c r="B20" s="35" t="s">
        <v>32</v>
      </c>
      <c r="C20" s="36" t="s">
        <v>33</v>
      </c>
      <c r="D20" s="22" t="s">
        <v>22</v>
      </c>
      <c r="E20" s="22" t="s">
        <v>34</v>
      </c>
      <c r="F20" s="28" t="s">
        <v>24</v>
      </c>
      <c r="G20" s="37">
        <f>G25+G24+G23+G22+G21</f>
        <v>2787.7000000000003</v>
      </c>
      <c r="H20" s="37">
        <f>H25+H24+H23+H22+H21</f>
        <v>0</v>
      </c>
      <c r="I20" s="37">
        <f>I25+I24+I23+I22+I21</f>
        <v>0</v>
      </c>
      <c r="J20" s="37">
        <f>J25+J24+J23+J22+J21</f>
        <v>0</v>
      </c>
      <c r="K20" s="37">
        <f>K25+K24+K23+K22+K21</f>
        <v>0</v>
      </c>
      <c r="L20" s="37">
        <f>L25+L24+L23+L22+L21</f>
        <v>0</v>
      </c>
      <c r="M20" s="38">
        <f>M25+M24+M23+M22+M21</f>
        <v>2787.7000000000003</v>
      </c>
    </row>
    <row r="21" spans="1:13" ht="29.25" customHeight="1">
      <c r="A21" s="18"/>
      <c r="B21" s="35"/>
      <c r="C21" s="36"/>
      <c r="D21" s="22"/>
      <c r="E21" s="22"/>
      <c r="F21" s="39" t="s">
        <v>27</v>
      </c>
      <c r="G21" s="40">
        <f aca="true" t="shared" si="7" ref="G21:G25">H21+I21+J21+K21+L21+M21</f>
        <v>111.8</v>
      </c>
      <c r="H21" s="41"/>
      <c r="I21" s="41"/>
      <c r="J21" s="41"/>
      <c r="K21" s="40">
        <v>0</v>
      </c>
      <c r="L21" s="42">
        <v>0</v>
      </c>
      <c r="M21" s="43">
        <v>111.8</v>
      </c>
    </row>
    <row r="22" spans="1:13" ht="27.75" customHeight="1">
      <c r="A22" s="18"/>
      <c r="B22" s="35"/>
      <c r="C22" s="36"/>
      <c r="D22" s="22"/>
      <c r="E22" s="22"/>
      <c r="F22" s="39" t="s">
        <v>28</v>
      </c>
      <c r="G22" s="40">
        <f t="shared" si="7"/>
        <v>1742</v>
      </c>
      <c r="H22" s="41"/>
      <c r="I22" s="41"/>
      <c r="J22" s="41"/>
      <c r="K22" s="40">
        <v>0</v>
      </c>
      <c r="L22" s="42">
        <v>0</v>
      </c>
      <c r="M22" s="43">
        <v>1742</v>
      </c>
    </row>
    <row r="23" spans="1:13" ht="24" customHeight="1">
      <c r="A23" s="18"/>
      <c r="B23" s="35"/>
      <c r="C23" s="36"/>
      <c r="D23" s="22"/>
      <c r="E23" s="22"/>
      <c r="F23" s="39" t="s">
        <v>29</v>
      </c>
      <c r="G23" s="40">
        <f t="shared" si="7"/>
        <v>97.6</v>
      </c>
      <c r="H23" s="41"/>
      <c r="I23" s="41"/>
      <c r="J23" s="41"/>
      <c r="K23" s="40">
        <v>0</v>
      </c>
      <c r="L23" s="42">
        <v>0</v>
      </c>
      <c r="M23" s="43">
        <v>97.6</v>
      </c>
    </row>
    <row r="24" spans="1:13" ht="16.5" customHeight="1">
      <c r="A24" s="18"/>
      <c r="B24" s="35"/>
      <c r="C24" s="36"/>
      <c r="D24" s="22"/>
      <c r="E24" s="22"/>
      <c r="F24" s="44" t="s">
        <v>30</v>
      </c>
      <c r="G24" s="40">
        <f t="shared" si="7"/>
        <v>0</v>
      </c>
      <c r="H24" s="41"/>
      <c r="I24" s="41"/>
      <c r="J24" s="41"/>
      <c r="K24" s="40"/>
      <c r="L24" s="42"/>
      <c r="M24" s="43"/>
    </row>
    <row r="25" spans="1:13" ht="27" customHeight="1">
      <c r="A25" s="18"/>
      <c r="B25" s="35"/>
      <c r="C25" s="36"/>
      <c r="D25" s="22"/>
      <c r="E25" s="22"/>
      <c r="F25" s="39" t="s">
        <v>31</v>
      </c>
      <c r="G25" s="40">
        <f t="shared" si="7"/>
        <v>836.3</v>
      </c>
      <c r="H25" s="41"/>
      <c r="I25" s="41"/>
      <c r="J25" s="41"/>
      <c r="K25" s="40">
        <v>0</v>
      </c>
      <c r="L25" s="42">
        <v>0</v>
      </c>
      <c r="M25" s="43">
        <v>836.3</v>
      </c>
    </row>
    <row r="26" spans="1:13" ht="63.75" customHeight="1">
      <c r="A26" s="18"/>
      <c r="B26" s="35" t="s">
        <v>35</v>
      </c>
      <c r="C26" s="36" t="s">
        <v>36</v>
      </c>
      <c r="D26" s="22" t="s">
        <v>22</v>
      </c>
      <c r="E26" s="22" t="s">
        <v>34</v>
      </c>
      <c r="F26" s="28" t="s">
        <v>24</v>
      </c>
      <c r="G26" s="42">
        <f>G27+G28+G29+G30+G31</f>
        <v>2287.1</v>
      </c>
      <c r="H26" s="42">
        <f>H27+H28+H29+H30+H31</f>
        <v>0</v>
      </c>
      <c r="I26" s="42">
        <f>I31+I30+I29+I28+I27</f>
        <v>2287.1000000000004</v>
      </c>
      <c r="J26" s="42">
        <f>J31+J30+J29+J28+J27</f>
        <v>0</v>
      </c>
      <c r="K26" s="42">
        <f>K31+K30+K29+K28+K27</f>
        <v>0</v>
      </c>
      <c r="L26" s="42">
        <f>L31+L30+L29+L28+L27</f>
        <v>0</v>
      </c>
      <c r="M26" s="43">
        <f>M31+M30+M29+M28+M27</f>
        <v>0</v>
      </c>
    </row>
    <row r="27" spans="1:13" ht="29.25" customHeight="1">
      <c r="A27" s="18"/>
      <c r="B27" s="35"/>
      <c r="C27" s="36"/>
      <c r="D27" s="22"/>
      <c r="E27" s="22"/>
      <c r="F27" s="39" t="s">
        <v>27</v>
      </c>
      <c r="G27" s="29">
        <f aca="true" t="shared" si="8" ref="G27:G31">H27+I27+J27+K27+L27+M27</f>
        <v>97.8</v>
      </c>
      <c r="H27" s="42"/>
      <c r="I27" s="45">
        <v>97.8</v>
      </c>
      <c r="J27" s="29">
        <v>0</v>
      </c>
      <c r="K27" s="42"/>
      <c r="L27" s="42"/>
      <c r="M27" s="30">
        <v>0</v>
      </c>
    </row>
    <row r="28" spans="1:13" ht="27" customHeight="1">
      <c r="A28" s="18"/>
      <c r="B28" s="35"/>
      <c r="C28" s="36"/>
      <c r="D28" s="22"/>
      <c r="E28" s="22"/>
      <c r="F28" s="39" t="s">
        <v>28</v>
      </c>
      <c r="G28" s="29">
        <f t="shared" si="8"/>
        <v>1369.2</v>
      </c>
      <c r="H28" s="42"/>
      <c r="I28" s="45">
        <v>1369.2</v>
      </c>
      <c r="J28" s="29">
        <v>0</v>
      </c>
      <c r="K28" s="42"/>
      <c r="L28" s="42"/>
      <c r="M28" s="30">
        <v>0</v>
      </c>
    </row>
    <row r="29" spans="1:13" ht="27.75" customHeight="1">
      <c r="A29" s="18"/>
      <c r="B29" s="35"/>
      <c r="C29" s="36"/>
      <c r="D29" s="22"/>
      <c r="E29" s="22"/>
      <c r="F29" s="39" t="s">
        <v>29</v>
      </c>
      <c r="G29" s="29">
        <f t="shared" si="8"/>
        <v>85.7</v>
      </c>
      <c r="H29" s="42"/>
      <c r="I29" s="45">
        <v>85.7</v>
      </c>
      <c r="J29" s="29">
        <v>0</v>
      </c>
      <c r="K29" s="42"/>
      <c r="L29" s="42"/>
      <c r="M29" s="30">
        <v>0</v>
      </c>
    </row>
    <row r="30" spans="1:13" ht="12.75" customHeight="1">
      <c r="A30" s="18"/>
      <c r="B30" s="35"/>
      <c r="C30" s="36"/>
      <c r="D30" s="22"/>
      <c r="E30" s="22"/>
      <c r="F30" s="44" t="s">
        <v>30</v>
      </c>
      <c r="G30" s="29">
        <f t="shared" si="8"/>
        <v>0</v>
      </c>
      <c r="H30" s="42"/>
      <c r="I30" s="45"/>
      <c r="J30" s="29"/>
      <c r="K30" s="42"/>
      <c r="L30" s="42"/>
      <c r="M30" s="30"/>
    </row>
    <row r="31" spans="1:13" ht="24.75" customHeight="1">
      <c r="A31" s="18"/>
      <c r="B31" s="35"/>
      <c r="C31" s="36"/>
      <c r="D31" s="22"/>
      <c r="E31" s="22"/>
      <c r="F31" s="39" t="s">
        <v>31</v>
      </c>
      <c r="G31" s="29">
        <f t="shared" si="8"/>
        <v>734.4</v>
      </c>
      <c r="H31" s="42"/>
      <c r="I31" s="45">
        <v>734.4</v>
      </c>
      <c r="J31" s="29">
        <v>0</v>
      </c>
      <c r="K31" s="42"/>
      <c r="L31" s="42"/>
      <c r="M31" s="30">
        <v>0</v>
      </c>
    </row>
    <row r="32" spans="1:13" ht="66" customHeight="1">
      <c r="A32" s="18"/>
      <c r="B32" s="35" t="s">
        <v>37</v>
      </c>
      <c r="C32" s="36" t="s">
        <v>38</v>
      </c>
      <c r="D32" s="22" t="s">
        <v>22</v>
      </c>
      <c r="E32" s="22" t="s">
        <v>34</v>
      </c>
      <c r="F32" s="28" t="s">
        <v>24</v>
      </c>
      <c r="G32" s="42">
        <f>G37+G36+G35+G34+G33</f>
        <v>5575.4</v>
      </c>
      <c r="H32" s="42">
        <f>H37+H36+H35+H34+H33</f>
        <v>0</v>
      </c>
      <c r="I32" s="42">
        <f>I37+I36+I35+I34+I33</f>
        <v>0</v>
      </c>
      <c r="J32" s="42">
        <f>J37+J36+J35+J34+J33</f>
        <v>0</v>
      </c>
      <c r="K32" s="42">
        <f>K37+K36+K35+K34+K33</f>
        <v>0</v>
      </c>
      <c r="L32" s="42">
        <f>L37+L36+L35+L34+L33</f>
        <v>0</v>
      </c>
      <c r="M32" s="43">
        <f>M37+M36+M35+M34+M33</f>
        <v>5575.4</v>
      </c>
    </row>
    <row r="33" spans="1:13" ht="35.25" customHeight="1">
      <c r="A33" s="18"/>
      <c r="B33" s="35"/>
      <c r="C33" s="36"/>
      <c r="D33" s="22"/>
      <c r="E33" s="22"/>
      <c r="F33" s="39" t="s">
        <v>27</v>
      </c>
      <c r="G33" s="42">
        <f aca="true" t="shared" si="9" ref="G33:G37">H33+I33+J33+K33+L33+M33</f>
        <v>222.5</v>
      </c>
      <c r="H33" s="42"/>
      <c r="I33" s="42"/>
      <c r="J33" s="42"/>
      <c r="K33" s="42"/>
      <c r="L33" s="42">
        <v>0</v>
      </c>
      <c r="M33" s="43">
        <v>222.5</v>
      </c>
    </row>
    <row r="34" spans="1:13" ht="22.5" customHeight="1">
      <c r="A34" s="18"/>
      <c r="B34" s="35"/>
      <c r="C34" s="36"/>
      <c r="D34" s="22"/>
      <c r="E34" s="22"/>
      <c r="F34" s="39" t="s">
        <v>28</v>
      </c>
      <c r="G34" s="42">
        <f t="shared" si="9"/>
        <v>3485.2</v>
      </c>
      <c r="H34" s="42"/>
      <c r="I34" s="42"/>
      <c r="J34" s="42"/>
      <c r="K34" s="42"/>
      <c r="L34" s="42">
        <v>0</v>
      </c>
      <c r="M34" s="43">
        <v>3485.2</v>
      </c>
    </row>
    <row r="35" spans="1:13" ht="22.5" customHeight="1">
      <c r="A35" s="18"/>
      <c r="B35" s="35"/>
      <c r="C35" s="36"/>
      <c r="D35" s="22"/>
      <c r="E35" s="22"/>
      <c r="F35" s="39" t="s">
        <v>29</v>
      </c>
      <c r="G35" s="42">
        <f t="shared" si="9"/>
        <v>195.1</v>
      </c>
      <c r="H35" s="42"/>
      <c r="I35" s="42"/>
      <c r="J35" s="42"/>
      <c r="K35" s="42"/>
      <c r="L35" s="42">
        <v>0</v>
      </c>
      <c r="M35" s="43">
        <v>195.1</v>
      </c>
    </row>
    <row r="36" spans="1:13" ht="12.75" customHeight="1">
      <c r="A36" s="18"/>
      <c r="B36" s="35"/>
      <c r="C36" s="36"/>
      <c r="D36" s="22"/>
      <c r="E36" s="22"/>
      <c r="F36" s="44" t="s">
        <v>30</v>
      </c>
      <c r="G36" s="42">
        <f t="shared" si="9"/>
        <v>0</v>
      </c>
      <c r="H36" s="42"/>
      <c r="I36" s="42"/>
      <c r="J36" s="42"/>
      <c r="K36" s="42"/>
      <c r="L36" s="42"/>
      <c r="M36" s="43"/>
    </row>
    <row r="37" spans="1:13" ht="27.75" customHeight="1">
      <c r="A37" s="18"/>
      <c r="B37" s="35"/>
      <c r="C37" s="36"/>
      <c r="D37" s="22"/>
      <c r="E37" s="22"/>
      <c r="F37" s="39" t="s">
        <v>31</v>
      </c>
      <c r="G37" s="42">
        <f t="shared" si="9"/>
        <v>1672.6</v>
      </c>
      <c r="H37" s="42"/>
      <c r="I37" s="42"/>
      <c r="J37" s="42"/>
      <c r="K37" s="42"/>
      <c r="L37" s="42">
        <v>0</v>
      </c>
      <c r="M37" s="43">
        <v>1672.6</v>
      </c>
    </row>
    <row r="38" spans="1:13" ht="63" customHeight="1">
      <c r="A38" s="18"/>
      <c r="B38" s="35" t="s">
        <v>39</v>
      </c>
      <c r="C38" s="36" t="s">
        <v>40</v>
      </c>
      <c r="D38" s="22" t="s">
        <v>22</v>
      </c>
      <c r="E38" s="22" t="s">
        <v>34</v>
      </c>
      <c r="F38" s="28" t="s">
        <v>24</v>
      </c>
      <c r="G38" s="42">
        <f>G43+G42+G41+G40+G39</f>
        <v>12254.5</v>
      </c>
      <c r="H38" s="42">
        <f>H43+H42+H41+H40+H39</f>
        <v>3263.7</v>
      </c>
      <c r="I38" s="42">
        <f>I43+I42+I41+I40+I39</f>
        <v>1996.9</v>
      </c>
      <c r="J38" s="42">
        <f>J43+J42+J41+J40+J39</f>
        <v>0</v>
      </c>
      <c r="K38" s="42">
        <f>K43+K42+K41+K40+K39</f>
        <v>3420.0000000000005</v>
      </c>
      <c r="L38" s="46">
        <f>L43+L42+L41+L40+L39</f>
        <v>3573.9</v>
      </c>
      <c r="M38" s="43">
        <f>M43+M42+M41+M40+M39</f>
        <v>0</v>
      </c>
    </row>
    <row r="39" spans="1:13" ht="27" customHeight="1">
      <c r="A39" s="18"/>
      <c r="B39" s="35"/>
      <c r="C39" s="36"/>
      <c r="D39" s="22"/>
      <c r="E39" s="22"/>
      <c r="F39" s="39" t="s">
        <v>27</v>
      </c>
      <c r="G39" s="42">
        <f aca="true" t="shared" si="10" ref="G39:G43">H39+I39+J39+K39+L39+M39</f>
        <v>755.3000000000001</v>
      </c>
      <c r="H39" s="42">
        <v>383.1</v>
      </c>
      <c r="I39" s="45">
        <v>92.2</v>
      </c>
      <c r="J39" s="29">
        <v>0</v>
      </c>
      <c r="K39" s="29">
        <v>137.4</v>
      </c>
      <c r="L39" s="29">
        <v>142.6</v>
      </c>
      <c r="M39" s="43">
        <v>0</v>
      </c>
    </row>
    <row r="40" spans="1:13" ht="32.25" customHeight="1">
      <c r="A40" s="18"/>
      <c r="B40" s="35"/>
      <c r="C40" s="36"/>
      <c r="D40" s="22"/>
      <c r="E40" s="22"/>
      <c r="F40" s="39" t="s">
        <v>28</v>
      </c>
      <c r="G40" s="42">
        <f t="shared" si="10"/>
        <v>7447.9</v>
      </c>
      <c r="H40" s="42">
        <v>1787.3</v>
      </c>
      <c r="I40" s="45">
        <v>1289.7</v>
      </c>
      <c r="J40" s="29">
        <v>0</v>
      </c>
      <c r="K40" s="29">
        <v>2136.9</v>
      </c>
      <c r="L40" s="29">
        <v>2234</v>
      </c>
      <c r="M40" s="43">
        <v>0</v>
      </c>
    </row>
    <row r="41" spans="1:13" ht="27" customHeight="1">
      <c r="A41" s="18"/>
      <c r="B41" s="35"/>
      <c r="C41" s="36"/>
      <c r="D41" s="22"/>
      <c r="E41" s="22"/>
      <c r="F41" s="39" t="s">
        <v>29</v>
      </c>
      <c r="G41" s="42">
        <f t="shared" si="10"/>
        <v>423.20000000000005</v>
      </c>
      <c r="H41" s="42">
        <v>114.2</v>
      </c>
      <c r="I41" s="45">
        <v>64.2</v>
      </c>
      <c r="J41" s="29">
        <v>0</v>
      </c>
      <c r="K41" s="29">
        <v>119.7</v>
      </c>
      <c r="L41" s="29">
        <v>125.1</v>
      </c>
      <c r="M41" s="43">
        <v>0</v>
      </c>
    </row>
    <row r="42" spans="1:13" ht="15.75" customHeight="1">
      <c r="A42" s="18"/>
      <c r="B42" s="35"/>
      <c r="C42" s="36"/>
      <c r="D42" s="22"/>
      <c r="E42" s="22"/>
      <c r="F42" s="44" t="s">
        <v>30</v>
      </c>
      <c r="G42" s="42">
        <f t="shared" si="10"/>
        <v>0</v>
      </c>
      <c r="H42" s="42"/>
      <c r="I42" s="45"/>
      <c r="J42" s="29"/>
      <c r="K42" s="29">
        <v>0</v>
      </c>
      <c r="L42" s="29"/>
      <c r="M42" s="43"/>
    </row>
    <row r="43" spans="1:13" ht="24.75" customHeight="1">
      <c r="A43" s="18"/>
      <c r="B43" s="35"/>
      <c r="C43" s="36"/>
      <c r="D43" s="22"/>
      <c r="E43" s="22"/>
      <c r="F43" s="39" t="s">
        <v>31</v>
      </c>
      <c r="G43" s="42">
        <f t="shared" si="10"/>
        <v>3628.1000000000004</v>
      </c>
      <c r="H43" s="42">
        <v>979.1</v>
      </c>
      <c r="I43" s="45">
        <v>550.8</v>
      </c>
      <c r="J43" s="29">
        <v>0</v>
      </c>
      <c r="K43" s="33">
        <v>1026</v>
      </c>
      <c r="L43" s="29">
        <v>1072.2</v>
      </c>
      <c r="M43" s="43">
        <v>0</v>
      </c>
    </row>
    <row r="44" spans="1:13" ht="63.75" customHeight="1">
      <c r="A44" s="18"/>
      <c r="B44" s="35" t="s">
        <v>41</v>
      </c>
      <c r="C44" s="36" t="s">
        <v>42</v>
      </c>
      <c r="D44" s="22" t="s">
        <v>22</v>
      </c>
      <c r="E44" s="22" t="s">
        <v>34</v>
      </c>
      <c r="F44" s="28" t="s">
        <v>24</v>
      </c>
      <c r="G44" s="29">
        <f>G49+G48+G47+G46+G45</f>
        <v>2787.7000000000003</v>
      </c>
      <c r="H44" s="29">
        <f>H49+H48+H47+H46+H45</f>
        <v>0</v>
      </c>
      <c r="I44" s="29">
        <f>I49+I48+I47+I46+I45</f>
        <v>0</v>
      </c>
      <c r="J44" s="29">
        <f>J49+J48+J47+J46+J45</f>
        <v>0</v>
      </c>
      <c r="K44" s="29">
        <f>K49+K48+K47+K46+K45</f>
        <v>0</v>
      </c>
      <c r="L44" s="29">
        <f>L49+L48+L47+L46+L45</f>
        <v>0</v>
      </c>
      <c r="M44" s="43">
        <f>M49+M48+M47+M46+M45</f>
        <v>2787.7000000000003</v>
      </c>
    </row>
    <row r="45" spans="1:13" ht="24.75" customHeight="1">
      <c r="A45" s="18"/>
      <c r="B45" s="35"/>
      <c r="C45" s="36"/>
      <c r="D45" s="22"/>
      <c r="E45" s="22"/>
      <c r="F45" s="39" t="s">
        <v>27</v>
      </c>
      <c r="G45" s="29">
        <f aca="true" t="shared" si="11" ref="G45:G47">H45+I45+J45+K45+L45+M45</f>
        <v>111.8</v>
      </c>
      <c r="H45" s="29"/>
      <c r="I45" s="29"/>
      <c r="J45" s="29">
        <v>0</v>
      </c>
      <c r="K45" s="29">
        <v>0</v>
      </c>
      <c r="L45" s="29"/>
      <c r="M45" s="43">
        <v>111.8</v>
      </c>
    </row>
    <row r="46" spans="1:13" ht="24.75" customHeight="1">
      <c r="A46" s="18"/>
      <c r="B46" s="35"/>
      <c r="C46" s="36"/>
      <c r="D46" s="22"/>
      <c r="E46" s="22"/>
      <c r="F46" s="39" t="s">
        <v>28</v>
      </c>
      <c r="G46" s="29">
        <f t="shared" si="11"/>
        <v>1742</v>
      </c>
      <c r="H46" s="29"/>
      <c r="I46" s="29"/>
      <c r="J46" s="29">
        <v>0</v>
      </c>
      <c r="K46" s="29">
        <v>0</v>
      </c>
      <c r="L46" s="29"/>
      <c r="M46" s="43">
        <v>1742</v>
      </c>
    </row>
    <row r="47" spans="1:13" ht="24.75" customHeight="1">
      <c r="A47" s="18"/>
      <c r="B47" s="35"/>
      <c r="C47" s="36"/>
      <c r="D47" s="22"/>
      <c r="E47" s="22"/>
      <c r="F47" s="39" t="s">
        <v>29</v>
      </c>
      <c r="G47" s="29">
        <f t="shared" si="11"/>
        <v>97.6</v>
      </c>
      <c r="H47" s="29"/>
      <c r="I47" s="29"/>
      <c r="J47" s="29">
        <v>0</v>
      </c>
      <c r="K47" s="29">
        <v>0</v>
      </c>
      <c r="L47" s="29"/>
      <c r="M47" s="43">
        <v>97.6</v>
      </c>
    </row>
    <row r="48" spans="1:13" ht="15.75" customHeight="1">
      <c r="A48" s="18"/>
      <c r="B48" s="35"/>
      <c r="C48" s="36"/>
      <c r="D48" s="22"/>
      <c r="E48" s="22"/>
      <c r="F48" s="44" t="s">
        <v>30</v>
      </c>
      <c r="G48" s="29">
        <v>0</v>
      </c>
      <c r="H48" s="29"/>
      <c r="I48" s="29"/>
      <c r="J48" s="29"/>
      <c r="K48" s="29"/>
      <c r="L48" s="29"/>
      <c r="M48" s="43"/>
    </row>
    <row r="49" spans="1:13" ht="24.75" customHeight="1">
      <c r="A49" s="18"/>
      <c r="B49" s="35"/>
      <c r="C49" s="36"/>
      <c r="D49" s="22"/>
      <c r="E49" s="22"/>
      <c r="F49" s="39" t="s">
        <v>31</v>
      </c>
      <c r="G49" s="29">
        <f>H49+I49+J49+K49+L49+M49</f>
        <v>836.3</v>
      </c>
      <c r="H49" s="29"/>
      <c r="I49" s="29"/>
      <c r="J49" s="29">
        <v>0</v>
      </c>
      <c r="K49" s="29">
        <v>0</v>
      </c>
      <c r="L49" s="29"/>
      <c r="M49" s="43">
        <v>836.3</v>
      </c>
    </row>
    <row r="50" spans="1:13" ht="61.5" customHeight="1">
      <c r="A50" s="18"/>
      <c r="B50" s="47" t="s">
        <v>43</v>
      </c>
      <c r="C50" s="36" t="s">
        <v>44</v>
      </c>
      <c r="D50" s="22" t="s">
        <v>22</v>
      </c>
      <c r="E50" s="22" t="s">
        <v>34</v>
      </c>
      <c r="F50" s="28" t="s">
        <v>24</v>
      </c>
      <c r="G50" s="29">
        <f>G55+G54+G53+G52+G51</f>
        <v>1631.9</v>
      </c>
      <c r="H50" s="29">
        <f>H51+H52+H53+H54+H55</f>
        <v>1631.9</v>
      </c>
      <c r="I50" s="24">
        <f>I55+I54+I53+I52+I51</f>
        <v>0</v>
      </c>
      <c r="J50" s="29">
        <f>J55+J54+J53+J52+J51</f>
        <v>0</v>
      </c>
      <c r="K50" s="29">
        <f>K55+K54+K53+K52+K51</f>
        <v>0</v>
      </c>
      <c r="L50" s="24">
        <f>L55+L54+L53+L52+L51</f>
        <v>0</v>
      </c>
      <c r="M50" s="30">
        <f>M55+M54+M53+M52+M51</f>
        <v>0</v>
      </c>
    </row>
    <row r="51" spans="1:13" ht="24" customHeight="1">
      <c r="A51" s="18"/>
      <c r="B51" s="47"/>
      <c r="C51" s="36"/>
      <c r="D51" s="22"/>
      <c r="E51" s="22"/>
      <c r="F51" s="48" t="s">
        <v>27</v>
      </c>
      <c r="G51" s="29">
        <f aca="true" t="shared" si="12" ref="G51:G53">H51+I51+J51+K51+L51+M51</f>
        <v>191.6</v>
      </c>
      <c r="H51" s="29">
        <v>191.6</v>
      </c>
      <c r="I51" s="29">
        <v>0</v>
      </c>
      <c r="J51" s="29">
        <v>0</v>
      </c>
      <c r="K51" s="29">
        <v>0</v>
      </c>
      <c r="L51" s="29">
        <v>0</v>
      </c>
      <c r="M51" s="43">
        <v>0</v>
      </c>
    </row>
    <row r="52" spans="1:13" ht="24" customHeight="1">
      <c r="A52" s="18"/>
      <c r="B52" s="47"/>
      <c r="C52" s="36"/>
      <c r="D52" s="22"/>
      <c r="E52" s="22"/>
      <c r="F52" s="48" t="s">
        <v>28</v>
      </c>
      <c r="G52" s="29">
        <f t="shared" si="12"/>
        <v>893.6</v>
      </c>
      <c r="H52" s="29">
        <v>893.6</v>
      </c>
      <c r="I52" s="29">
        <v>0</v>
      </c>
      <c r="J52" s="29">
        <v>0</v>
      </c>
      <c r="K52" s="29">
        <v>0</v>
      </c>
      <c r="L52" s="29">
        <v>0</v>
      </c>
      <c r="M52" s="43">
        <v>0</v>
      </c>
    </row>
    <row r="53" spans="1:13" ht="24" customHeight="1">
      <c r="A53" s="18"/>
      <c r="B53" s="47"/>
      <c r="C53" s="36"/>
      <c r="D53" s="22"/>
      <c r="E53" s="22"/>
      <c r="F53" s="48" t="s">
        <v>29</v>
      </c>
      <c r="G53" s="29">
        <f t="shared" si="12"/>
        <v>57.1</v>
      </c>
      <c r="H53" s="29">
        <v>57.1</v>
      </c>
      <c r="I53" s="29">
        <v>0</v>
      </c>
      <c r="J53" s="29">
        <v>0</v>
      </c>
      <c r="K53" s="29">
        <v>0</v>
      </c>
      <c r="L53" s="29">
        <v>0</v>
      </c>
      <c r="M53" s="43">
        <v>0</v>
      </c>
    </row>
    <row r="54" spans="1:13" ht="15.75" customHeight="1">
      <c r="A54" s="18"/>
      <c r="B54" s="47"/>
      <c r="C54" s="36"/>
      <c r="D54" s="22"/>
      <c r="E54" s="22"/>
      <c r="F54" s="49" t="s">
        <v>30</v>
      </c>
      <c r="G54" s="29"/>
      <c r="H54" s="29"/>
      <c r="I54" s="29"/>
      <c r="J54" s="24"/>
      <c r="K54" s="29"/>
      <c r="L54" s="29"/>
      <c r="M54" s="43"/>
    </row>
    <row r="55" spans="1:13" ht="24.75" customHeight="1">
      <c r="A55" s="18"/>
      <c r="B55" s="47"/>
      <c r="C55" s="36"/>
      <c r="D55" s="22"/>
      <c r="E55" s="22"/>
      <c r="F55" s="48" t="s">
        <v>31</v>
      </c>
      <c r="G55" s="29">
        <f>H55+I55+J55+K55+L55+M55</f>
        <v>489.6</v>
      </c>
      <c r="H55" s="29">
        <v>489.6</v>
      </c>
      <c r="I55" s="29">
        <v>0</v>
      </c>
      <c r="J55" s="29">
        <v>0</v>
      </c>
      <c r="K55" s="29">
        <v>0</v>
      </c>
      <c r="L55" s="29">
        <v>0</v>
      </c>
      <c r="M55" s="43">
        <v>0</v>
      </c>
    </row>
    <row r="56" spans="1:13" ht="26.25" customHeight="1">
      <c r="A56" s="50" t="s">
        <v>45</v>
      </c>
      <c r="B56" s="51" t="s">
        <v>46</v>
      </c>
      <c r="C56" s="52" t="s">
        <v>47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63.75" customHeight="1">
      <c r="A57" s="50"/>
      <c r="B57" s="53" t="s">
        <v>48</v>
      </c>
      <c r="C57" s="9" t="s">
        <v>49</v>
      </c>
      <c r="D57" s="22" t="s">
        <v>50</v>
      </c>
      <c r="E57" s="23" t="s">
        <v>23</v>
      </c>
      <c r="F57" s="10" t="s">
        <v>24</v>
      </c>
      <c r="G57" s="54">
        <f>G63+G62+G61+G60+G59</f>
        <v>2611.7</v>
      </c>
      <c r="H57" s="24">
        <f>H59+H60+H61+H62+H63</f>
        <v>0</v>
      </c>
      <c r="I57" s="24">
        <f>I63+I62+I60+I59</f>
        <v>500</v>
      </c>
      <c r="J57" s="24">
        <f>J63+J62+J60+J59</f>
        <v>0</v>
      </c>
      <c r="K57" s="24">
        <f>K63+K62+K60+K59</f>
        <v>2111.7</v>
      </c>
      <c r="L57" s="25">
        <f>L63+L62+L60+L59</f>
        <v>0</v>
      </c>
      <c r="M57" s="26">
        <f>M63+M62+M60+M59</f>
        <v>0</v>
      </c>
    </row>
    <row r="58" spans="1:13" ht="25.5" customHeight="1">
      <c r="A58" s="50"/>
      <c r="B58" s="53"/>
      <c r="C58" s="9"/>
      <c r="D58" s="22"/>
      <c r="E58" s="27" t="s">
        <v>51</v>
      </c>
      <c r="F58" s="27"/>
      <c r="G58" s="27">
        <f>I58+J58+K58+L58+M58+M58</f>
        <v>0</v>
      </c>
      <c r="H58" s="27"/>
      <c r="I58" s="27"/>
      <c r="J58" s="27"/>
      <c r="K58" s="27"/>
      <c r="L58" s="27"/>
      <c r="M58" s="27"/>
    </row>
    <row r="59" spans="1:13" ht="26.25" customHeight="1">
      <c r="A59" s="50"/>
      <c r="B59" s="53"/>
      <c r="C59" s="9"/>
      <c r="D59" s="22"/>
      <c r="E59" s="22"/>
      <c r="F59" s="39" t="s">
        <v>27</v>
      </c>
      <c r="G59" s="42">
        <f aca="true" t="shared" si="13" ref="G59:G60">H59+I59+J59+K59+L59+M59</f>
        <v>1178</v>
      </c>
      <c r="H59" s="29">
        <f aca="true" t="shared" si="14" ref="H59:H60">H89+H83+H77+H71+H65</f>
        <v>0</v>
      </c>
      <c r="I59" s="29">
        <f aca="true" t="shared" si="15" ref="I59:I60">I89+I83+I77+I71+I65</f>
        <v>330.3</v>
      </c>
      <c r="J59" s="29">
        <f aca="true" t="shared" si="16" ref="J59:J60">J89+J83+J77+J71+J65</f>
        <v>0</v>
      </c>
      <c r="K59" s="29">
        <f aca="true" t="shared" si="17" ref="K59:K60">K89+K83+K77+K71+K65</f>
        <v>847.7</v>
      </c>
      <c r="L59" s="29">
        <f aca="true" t="shared" si="18" ref="L59:L60">L89+L83+L77+L71+L65</f>
        <v>0</v>
      </c>
      <c r="M59" s="30">
        <f aca="true" t="shared" si="19" ref="M59:M60">M89+M83+M77+M71+M65</f>
        <v>0</v>
      </c>
    </row>
    <row r="60" spans="1:13" ht="24" customHeight="1">
      <c r="A60" s="50"/>
      <c r="B60" s="53"/>
      <c r="C60" s="9"/>
      <c r="D60" s="22"/>
      <c r="E60" s="22"/>
      <c r="F60" s="39" t="s">
        <v>28</v>
      </c>
      <c r="G60" s="42">
        <f t="shared" si="13"/>
        <v>383</v>
      </c>
      <c r="H60" s="29">
        <f t="shared" si="14"/>
        <v>0</v>
      </c>
      <c r="I60" s="29">
        <f t="shared" si="15"/>
        <v>19.7</v>
      </c>
      <c r="J60" s="29">
        <f t="shared" si="16"/>
        <v>0</v>
      </c>
      <c r="K60" s="29">
        <f t="shared" si="17"/>
        <v>363.3</v>
      </c>
      <c r="L60" s="29">
        <f t="shared" si="18"/>
        <v>0</v>
      </c>
      <c r="M60" s="30">
        <f t="shared" si="19"/>
        <v>0</v>
      </c>
    </row>
    <row r="61" spans="1:13" ht="22.5" customHeight="1">
      <c r="A61" s="50"/>
      <c r="B61" s="53"/>
      <c r="C61" s="9"/>
      <c r="D61" s="22"/>
      <c r="E61" s="22"/>
      <c r="F61" s="39" t="s">
        <v>52</v>
      </c>
      <c r="G61" s="54"/>
      <c r="H61" s="24"/>
      <c r="I61" s="24"/>
      <c r="J61" s="24"/>
      <c r="K61" s="24"/>
      <c r="L61" s="24"/>
      <c r="M61" s="30"/>
    </row>
    <row r="62" spans="1:13" ht="13.5" customHeight="1">
      <c r="A62" s="50"/>
      <c r="B62" s="53"/>
      <c r="C62" s="9"/>
      <c r="D62" s="22"/>
      <c r="E62" s="22"/>
      <c r="F62" s="44" t="s">
        <v>30</v>
      </c>
      <c r="G62" s="42">
        <f aca="true" t="shared" si="20" ref="G62:G63">H62+I62+J62+K62+L62+M62</f>
        <v>552.7</v>
      </c>
      <c r="H62" s="29">
        <f aca="true" t="shared" si="21" ref="H62:H63">H92+H86+H80+H74+H68</f>
        <v>0</v>
      </c>
      <c r="I62" s="29">
        <f aca="true" t="shared" si="22" ref="I62:I63">I92+I86+I80+I74+I68</f>
        <v>100</v>
      </c>
      <c r="J62" s="29">
        <f aca="true" t="shared" si="23" ref="J62:J63">J92+J86+J80+J74+J68</f>
        <v>0</v>
      </c>
      <c r="K62" s="29">
        <f aca="true" t="shared" si="24" ref="K62:K63">K92+K86+K80+K74+K68</f>
        <v>452.7</v>
      </c>
      <c r="L62" s="29">
        <f aca="true" t="shared" si="25" ref="L62:L63">L92+L86+L80+L74+L68</f>
        <v>0</v>
      </c>
      <c r="M62" s="30">
        <f aca="true" t="shared" si="26" ref="M62:M63">M92+M86+M80+M74+M68</f>
        <v>0</v>
      </c>
    </row>
    <row r="63" spans="1:13" ht="27" customHeight="1">
      <c r="A63" s="50"/>
      <c r="B63" s="53"/>
      <c r="C63" s="9"/>
      <c r="D63" s="22"/>
      <c r="E63" s="22"/>
      <c r="F63" s="39" t="s">
        <v>31</v>
      </c>
      <c r="G63" s="42">
        <f t="shared" si="20"/>
        <v>498</v>
      </c>
      <c r="H63" s="29">
        <f t="shared" si="21"/>
        <v>0</v>
      </c>
      <c r="I63" s="29">
        <f t="shared" si="22"/>
        <v>50</v>
      </c>
      <c r="J63" s="29">
        <f t="shared" si="23"/>
        <v>0</v>
      </c>
      <c r="K63" s="29">
        <f t="shared" si="24"/>
        <v>448</v>
      </c>
      <c r="L63" s="29">
        <f t="shared" si="25"/>
        <v>0</v>
      </c>
      <c r="M63" s="30">
        <f t="shared" si="26"/>
        <v>0</v>
      </c>
    </row>
    <row r="64" spans="1:13" ht="63.75" customHeight="1">
      <c r="A64" s="50"/>
      <c r="B64" s="35" t="s">
        <v>53</v>
      </c>
      <c r="C64" s="36" t="s">
        <v>33</v>
      </c>
      <c r="D64" s="22" t="s">
        <v>50</v>
      </c>
      <c r="E64" s="36" t="s">
        <v>33</v>
      </c>
      <c r="F64" s="28" t="s">
        <v>24</v>
      </c>
      <c r="G64" s="42">
        <f>G69+G68+G67+G66+G65</f>
        <v>0</v>
      </c>
      <c r="H64" s="29">
        <f>H65+H66+H67+H68+H69</f>
        <v>0</v>
      </c>
      <c r="I64" s="29">
        <f>I65+I66+I67+I68+I69</f>
        <v>0</v>
      </c>
      <c r="J64" s="42">
        <f>J69+J68+J67+J66+J65</f>
        <v>0</v>
      </c>
      <c r="K64" s="29">
        <f>K65+K66+K67+K68+K69</f>
        <v>0</v>
      </c>
      <c r="L64" s="29">
        <f>L65+L66+L67+L68+L69</f>
        <v>0</v>
      </c>
      <c r="M64" s="43">
        <f>M65+M66+M67+M68+M69</f>
        <v>0</v>
      </c>
    </row>
    <row r="65" spans="1:13" ht="27" customHeight="1">
      <c r="A65" s="50"/>
      <c r="B65" s="35"/>
      <c r="C65" s="36"/>
      <c r="D65" s="22"/>
      <c r="E65" s="22"/>
      <c r="F65" s="39" t="s">
        <v>27</v>
      </c>
      <c r="G65" s="42">
        <f>I65+J65+K65+L65+M65+M65</f>
        <v>0</v>
      </c>
      <c r="H65" s="29"/>
      <c r="I65" s="29"/>
      <c r="J65" s="42">
        <v>0</v>
      </c>
      <c r="K65" s="29">
        <v>0</v>
      </c>
      <c r="L65" s="29"/>
      <c r="M65" s="43"/>
    </row>
    <row r="66" spans="1:13" ht="26.25" customHeight="1">
      <c r="A66" s="50"/>
      <c r="B66" s="35"/>
      <c r="C66" s="36"/>
      <c r="D66" s="22"/>
      <c r="E66" s="22"/>
      <c r="F66" s="39" t="s">
        <v>28</v>
      </c>
      <c r="G66" s="42">
        <f>H66+I66+J66+K66+L66+M66</f>
        <v>0</v>
      </c>
      <c r="H66" s="29"/>
      <c r="I66" s="29"/>
      <c r="J66" s="42">
        <v>0</v>
      </c>
      <c r="K66" s="29">
        <v>0</v>
      </c>
      <c r="L66" s="29"/>
      <c r="M66" s="43"/>
    </row>
    <row r="67" spans="1:13" ht="22.5" customHeight="1">
      <c r="A67" s="50"/>
      <c r="B67" s="35"/>
      <c r="C67" s="36"/>
      <c r="D67" s="22"/>
      <c r="E67" s="22"/>
      <c r="F67" s="39" t="s">
        <v>29</v>
      </c>
      <c r="G67" s="54"/>
      <c r="H67" s="54"/>
      <c r="I67" s="29"/>
      <c r="J67" s="42"/>
      <c r="K67" s="29"/>
      <c r="L67" s="29"/>
      <c r="M67" s="43"/>
    </row>
    <row r="68" spans="1:13" ht="13.5" customHeight="1">
      <c r="A68" s="50"/>
      <c r="B68" s="35"/>
      <c r="C68" s="36"/>
      <c r="D68" s="22"/>
      <c r="E68" s="22"/>
      <c r="F68" s="44" t="s">
        <v>30</v>
      </c>
      <c r="G68" s="42">
        <f aca="true" t="shared" si="27" ref="G68:G69">H68+I68+J68+K68+L68+M68</f>
        <v>0</v>
      </c>
      <c r="H68" s="54"/>
      <c r="I68" s="29"/>
      <c r="J68" s="42">
        <v>0</v>
      </c>
      <c r="K68" s="29">
        <v>0</v>
      </c>
      <c r="L68" s="29"/>
      <c r="M68" s="43"/>
    </row>
    <row r="69" spans="1:13" ht="23.25" customHeight="1">
      <c r="A69" s="50"/>
      <c r="B69" s="35"/>
      <c r="C69" s="36"/>
      <c r="D69" s="22"/>
      <c r="E69" s="36"/>
      <c r="F69" s="39" t="s">
        <v>31</v>
      </c>
      <c r="G69" s="42">
        <f t="shared" si="27"/>
        <v>0</v>
      </c>
      <c r="H69" s="54"/>
      <c r="I69" s="29"/>
      <c r="J69" s="42">
        <v>0</v>
      </c>
      <c r="K69" s="29">
        <v>0</v>
      </c>
      <c r="L69" s="29"/>
      <c r="M69" s="43"/>
    </row>
    <row r="70" spans="1:13" ht="61.5" customHeight="1">
      <c r="A70" s="50"/>
      <c r="B70" s="35" t="s">
        <v>54</v>
      </c>
      <c r="C70" s="36" t="s">
        <v>38</v>
      </c>
      <c r="D70" s="22" t="s">
        <v>50</v>
      </c>
      <c r="E70" s="36" t="s">
        <v>38</v>
      </c>
      <c r="F70" s="28" t="s">
        <v>24</v>
      </c>
      <c r="G70" s="42">
        <f>G75+G74+G73+G72+G71</f>
        <v>0</v>
      </c>
      <c r="H70" s="54">
        <f>H71+H72+H73+H74+H75</f>
        <v>0</v>
      </c>
      <c r="I70" s="42">
        <f>I75+I74+I73+I72+I71</f>
        <v>0</v>
      </c>
      <c r="J70" s="42">
        <f>J71+J72+J73+J74+J75</f>
        <v>0</v>
      </c>
      <c r="K70" s="29">
        <f>K71+K72+K73+K74+K75</f>
        <v>0</v>
      </c>
      <c r="L70" s="29">
        <f>L71+L72+L73+L74+L75</f>
        <v>0</v>
      </c>
      <c r="M70" s="43">
        <f>M71+M72+M73+M74+M75</f>
        <v>0</v>
      </c>
    </row>
    <row r="71" spans="1:13" ht="23.25" customHeight="1">
      <c r="A71" s="50"/>
      <c r="B71" s="35"/>
      <c r="C71" s="36"/>
      <c r="D71" s="22"/>
      <c r="E71" s="36"/>
      <c r="F71" s="39" t="s">
        <v>27</v>
      </c>
      <c r="G71" s="42">
        <f>I71+J71+K71+L71+M71+M71</f>
        <v>0</v>
      </c>
      <c r="H71" s="54"/>
      <c r="I71" s="42">
        <v>0</v>
      </c>
      <c r="J71" s="42"/>
      <c r="K71" s="29"/>
      <c r="L71" s="29"/>
      <c r="M71" s="43"/>
    </row>
    <row r="72" spans="1:13" ht="23.25" customHeight="1">
      <c r="A72" s="50"/>
      <c r="B72" s="35"/>
      <c r="C72" s="36"/>
      <c r="D72" s="22"/>
      <c r="E72" s="36"/>
      <c r="F72" s="39" t="s">
        <v>28</v>
      </c>
      <c r="G72" s="42">
        <f>H72+I72+J72+K72+L72+M72</f>
        <v>0</v>
      </c>
      <c r="H72" s="54"/>
      <c r="I72" s="42">
        <v>0</v>
      </c>
      <c r="J72" s="42"/>
      <c r="K72" s="29"/>
      <c r="L72" s="29"/>
      <c r="M72" s="43"/>
    </row>
    <row r="73" spans="1:13" ht="23.25" customHeight="1">
      <c r="A73" s="50"/>
      <c r="B73" s="35"/>
      <c r="C73" s="36"/>
      <c r="D73" s="22"/>
      <c r="E73" s="36"/>
      <c r="F73" s="39" t="s">
        <v>29</v>
      </c>
      <c r="G73" s="54"/>
      <c r="H73" s="54"/>
      <c r="I73" s="42"/>
      <c r="J73" s="42"/>
      <c r="K73" s="29"/>
      <c r="L73" s="29"/>
      <c r="M73" s="43"/>
    </row>
    <row r="74" spans="1:13" ht="17.25" customHeight="1">
      <c r="A74" s="50"/>
      <c r="B74" s="35"/>
      <c r="C74" s="36"/>
      <c r="D74" s="22"/>
      <c r="E74" s="36"/>
      <c r="F74" s="44" t="s">
        <v>30</v>
      </c>
      <c r="G74" s="42">
        <f aca="true" t="shared" si="28" ref="G74:G75">H74+I74+J74+K74+L74+M74</f>
        <v>0</v>
      </c>
      <c r="H74" s="54"/>
      <c r="I74" s="42">
        <v>0</v>
      </c>
      <c r="J74" s="42"/>
      <c r="K74" s="29"/>
      <c r="L74" s="29"/>
      <c r="M74" s="43"/>
    </row>
    <row r="75" spans="1:13" ht="23.25" customHeight="1">
      <c r="A75" s="50"/>
      <c r="B75" s="35"/>
      <c r="C75" s="36"/>
      <c r="D75" s="22"/>
      <c r="E75" s="36"/>
      <c r="F75" s="39" t="s">
        <v>31</v>
      </c>
      <c r="G75" s="42">
        <f t="shared" si="28"/>
        <v>0</v>
      </c>
      <c r="H75" s="54"/>
      <c r="I75" s="42">
        <v>0</v>
      </c>
      <c r="J75" s="42"/>
      <c r="K75" s="29"/>
      <c r="L75" s="29"/>
      <c r="M75" s="43"/>
    </row>
    <row r="76" spans="1:13" ht="61.5" customHeight="1">
      <c r="A76" s="50"/>
      <c r="B76" s="35" t="s">
        <v>55</v>
      </c>
      <c r="C76" s="36" t="s">
        <v>56</v>
      </c>
      <c r="D76" s="22" t="s">
        <v>50</v>
      </c>
      <c r="E76" s="36" t="s">
        <v>56</v>
      </c>
      <c r="F76" s="28" t="s">
        <v>24</v>
      </c>
      <c r="G76" s="42">
        <f>G81+G80+G79+G78+G77</f>
        <v>500</v>
      </c>
      <c r="H76" s="54">
        <f>H77+H78+H79+H80+H81</f>
        <v>0</v>
      </c>
      <c r="I76" s="42">
        <f>I81+I80+I79+I78+I77</f>
        <v>500</v>
      </c>
      <c r="J76" s="42">
        <f>J77+J78+J79+J80+J81</f>
        <v>0</v>
      </c>
      <c r="K76" s="30">
        <f>K81+K80+K78+K77</f>
        <v>0</v>
      </c>
      <c r="L76" s="29">
        <f>L77+L78+L79+L80+L81</f>
        <v>0</v>
      </c>
      <c r="M76" s="43">
        <f>M77+M78+M79+M80+M81</f>
        <v>0</v>
      </c>
    </row>
    <row r="77" spans="1:13" ht="23.25" customHeight="1">
      <c r="A77" s="50"/>
      <c r="B77" s="35"/>
      <c r="C77" s="36"/>
      <c r="D77" s="22"/>
      <c r="E77" s="36"/>
      <c r="F77" s="39" t="s">
        <v>27</v>
      </c>
      <c r="G77" s="42">
        <f>I77+J77+K77+L77+M77+M77</f>
        <v>330.3</v>
      </c>
      <c r="H77" s="54"/>
      <c r="I77" s="42">
        <v>330.3</v>
      </c>
      <c r="J77" s="29">
        <v>0</v>
      </c>
      <c r="K77" s="29">
        <v>0</v>
      </c>
      <c r="L77" s="29">
        <v>0</v>
      </c>
      <c r="M77" s="43"/>
    </row>
    <row r="78" spans="1:13" ht="23.25" customHeight="1">
      <c r="A78" s="50"/>
      <c r="B78" s="35"/>
      <c r="C78" s="36"/>
      <c r="D78" s="22"/>
      <c r="E78" s="36"/>
      <c r="F78" s="39" t="s">
        <v>28</v>
      </c>
      <c r="G78" s="42">
        <f>H78+I78+J78+K78+L78+M78</f>
        <v>19.7</v>
      </c>
      <c r="H78" s="54"/>
      <c r="I78" s="42">
        <v>19.7</v>
      </c>
      <c r="J78" s="29">
        <v>0</v>
      </c>
      <c r="K78" s="29">
        <v>0</v>
      </c>
      <c r="L78" s="29">
        <v>0</v>
      </c>
      <c r="M78" s="43"/>
    </row>
    <row r="79" spans="1:13" ht="23.25" customHeight="1">
      <c r="A79" s="50"/>
      <c r="B79" s="35"/>
      <c r="C79" s="36"/>
      <c r="D79" s="22"/>
      <c r="E79" s="36"/>
      <c r="F79" s="39" t="s">
        <v>29</v>
      </c>
      <c r="G79" s="54"/>
      <c r="H79" s="54"/>
      <c r="I79" s="42"/>
      <c r="J79" s="29"/>
      <c r="K79" s="29"/>
      <c r="L79" s="29"/>
      <c r="M79" s="43"/>
    </row>
    <row r="80" spans="1:13" ht="15.75" customHeight="1">
      <c r="A80" s="50"/>
      <c r="B80" s="35"/>
      <c r="C80" s="36"/>
      <c r="D80" s="22"/>
      <c r="E80" s="36"/>
      <c r="F80" s="44" t="s">
        <v>30</v>
      </c>
      <c r="G80" s="42">
        <f aca="true" t="shared" si="29" ref="G80:G81">H80+I80+J80+K80+L80+M80</f>
        <v>100</v>
      </c>
      <c r="H80" s="54"/>
      <c r="I80" s="42">
        <v>100</v>
      </c>
      <c r="J80" s="29">
        <v>0</v>
      </c>
      <c r="K80" s="29">
        <v>0</v>
      </c>
      <c r="L80" s="29">
        <v>0</v>
      </c>
      <c r="M80" s="43"/>
    </row>
    <row r="81" spans="1:13" ht="23.25" customHeight="1">
      <c r="A81" s="50"/>
      <c r="B81" s="35"/>
      <c r="C81" s="36"/>
      <c r="D81" s="22"/>
      <c r="E81" s="36"/>
      <c r="F81" s="39" t="s">
        <v>31</v>
      </c>
      <c r="G81" s="42">
        <f t="shared" si="29"/>
        <v>50</v>
      </c>
      <c r="H81" s="54"/>
      <c r="I81" s="42">
        <v>50</v>
      </c>
      <c r="J81" s="29">
        <v>0</v>
      </c>
      <c r="K81" s="29">
        <v>0</v>
      </c>
      <c r="L81" s="29">
        <v>0</v>
      </c>
      <c r="M81" s="43"/>
    </row>
    <row r="82" spans="1:13" ht="61.5" customHeight="1">
      <c r="A82" s="50"/>
      <c r="B82" s="35" t="s">
        <v>57</v>
      </c>
      <c r="C82" s="36" t="s">
        <v>40</v>
      </c>
      <c r="D82" s="22" t="s">
        <v>50</v>
      </c>
      <c r="E82" s="55" t="s">
        <v>40</v>
      </c>
      <c r="F82" s="28" t="s">
        <v>24</v>
      </c>
      <c r="G82" s="42">
        <f>G87+G86+G85+G84+G83</f>
        <v>2111.7</v>
      </c>
      <c r="H82" s="29">
        <f>H83+H84+H85+H86+H87</f>
        <v>0</v>
      </c>
      <c r="I82" s="42">
        <f>I87+I86+I85+I84+I83</f>
        <v>0</v>
      </c>
      <c r="J82" s="42">
        <f>J87+J86+J85+J84+J83</f>
        <v>0</v>
      </c>
      <c r="K82" s="30">
        <f>K87+K86+K84+K83</f>
        <v>2111.7</v>
      </c>
      <c r="L82" s="30">
        <f>L87+L86+L84+L83</f>
        <v>0</v>
      </c>
      <c r="M82" s="30">
        <f>M87+M86+M84+M83</f>
        <v>0</v>
      </c>
    </row>
    <row r="83" spans="1:13" ht="27" customHeight="1">
      <c r="A83" s="50"/>
      <c r="B83" s="35"/>
      <c r="C83" s="36"/>
      <c r="D83" s="22"/>
      <c r="E83" s="55"/>
      <c r="F83" s="39" t="s">
        <v>27</v>
      </c>
      <c r="G83" s="42">
        <f aca="true" t="shared" si="30" ref="G83:G84">H83+I83+J83+K83+L83+M83</f>
        <v>847.7</v>
      </c>
      <c r="H83" s="29">
        <v>0</v>
      </c>
      <c r="I83" s="42">
        <v>0</v>
      </c>
      <c r="J83" s="42">
        <v>0</v>
      </c>
      <c r="K83" s="29">
        <v>847.7</v>
      </c>
      <c r="L83" s="29">
        <v>0</v>
      </c>
      <c r="M83" s="30">
        <v>0</v>
      </c>
    </row>
    <row r="84" spans="1:13" ht="24" customHeight="1">
      <c r="A84" s="50"/>
      <c r="B84" s="35"/>
      <c r="C84" s="36"/>
      <c r="D84" s="22"/>
      <c r="E84" s="55"/>
      <c r="F84" s="39" t="s">
        <v>28</v>
      </c>
      <c r="G84" s="42">
        <f t="shared" si="30"/>
        <v>363.3</v>
      </c>
      <c r="H84" s="29">
        <v>0</v>
      </c>
      <c r="I84" s="42">
        <v>0</v>
      </c>
      <c r="J84" s="42">
        <v>0</v>
      </c>
      <c r="K84" s="29">
        <v>363.3</v>
      </c>
      <c r="L84" s="29">
        <v>0</v>
      </c>
      <c r="M84" s="30">
        <v>0</v>
      </c>
    </row>
    <row r="85" spans="1:13" ht="22.5" customHeight="1">
      <c r="A85" s="50"/>
      <c r="B85" s="35"/>
      <c r="C85" s="36"/>
      <c r="D85" s="22"/>
      <c r="E85" s="55"/>
      <c r="F85" s="39" t="s">
        <v>29</v>
      </c>
      <c r="G85" s="54"/>
      <c r="H85" s="29"/>
      <c r="I85" s="42"/>
      <c r="J85" s="42"/>
      <c r="K85" s="29"/>
      <c r="L85" s="29"/>
      <c r="M85" s="43"/>
    </row>
    <row r="86" spans="1:13" ht="13.5" customHeight="1">
      <c r="A86" s="50"/>
      <c r="B86" s="35"/>
      <c r="C86" s="36"/>
      <c r="D86" s="22"/>
      <c r="E86" s="55"/>
      <c r="F86" s="44" t="s">
        <v>30</v>
      </c>
      <c r="G86" s="42">
        <f aca="true" t="shared" si="31" ref="G86:G87">H86+I86+J86+K86+L86+M86</f>
        <v>452.7</v>
      </c>
      <c r="H86" s="29">
        <v>0</v>
      </c>
      <c r="I86" s="42">
        <v>0</v>
      </c>
      <c r="J86" s="42">
        <v>0</v>
      </c>
      <c r="K86" s="29">
        <v>452.7</v>
      </c>
      <c r="L86" s="29">
        <v>0</v>
      </c>
      <c r="M86" s="43">
        <v>0</v>
      </c>
    </row>
    <row r="87" spans="1:13" ht="24" customHeight="1">
      <c r="A87" s="50"/>
      <c r="B87" s="35"/>
      <c r="C87" s="36"/>
      <c r="D87" s="22"/>
      <c r="E87" s="55"/>
      <c r="F87" s="39" t="s">
        <v>31</v>
      </c>
      <c r="G87" s="42">
        <f t="shared" si="31"/>
        <v>448</v>
      </c>
      <c r="H87" s="29">
        <v>0</v>
      </c>
      <c r="I87" s="42">
        <v>0</v>
      </c>
      <c r="J87" s="42">
        <v>0</v>
      </c>
      <c r="K87" s="29">
        <v>448</v>
      </c>
      <c r="L87" s="29">
        <v>0</v>
      </c>
      <c r="M87" s="43">
        <v>0</v>
      </c>
    </row>
    <row r="88" spans="1:13" ht="64.5" customHeight="1">
      <c r="A88" s="50"/>
      <c r="B88" s="56" t="s">
        <v>58</v>
      </c>
      <c r="C88" s="36" t="s">
        <v>44</v>
      </c>
      <c r="D88" s="22" t="s">
        <v>50</v>
      </c>
      <c r="E88" s="36" t="s">
        <v>44</v>
      </c>
      <c r="F88" s="28" t="s">
        <v>24</v>
      </c>
      <c r="G88" s="42">
        <f>G93+G92+G91+G90+G89</f>
        <v>0</v>
      </c>
      <c r="H88" s="29">
        <f>H89+H90+H91+H92+H93</f>
        <v>0</v>
      </c>
      <c r="I88" s="42">
        <f>I89+I90+I91+I92+I93</f>
        <v>0</v>
      </c>
      <c r="J88" s="42">
        <f>J89+J90+J91+J92+J93</f>
        <v>0</v>
      </c>
      <c r="K88" s="30">
        <f>K93+K92+K90+K89</f>
        <v>0</v>
      </c>
      <c r="L88" s="42">
        <f>L89+L90+L91+L92+L93</f>
        <v>0</v>
      </c>
      <c r="M88" s="30">
        <f>M89+M90+M91+M92+M93</f>
        <v>0</v>
      </c>
    </row>
    <row r="89" spans="1:13" ht="26.25" customHeight="1">
      <c r="A89" s="50"/>
      <c r="B89" s="56"/>
      <c r="C89" s="36"/>
      <c r="D89" s="22"/>
      <c r="E89" s="36"/>
      <c r="F89" s="39" t="s">
        <v>27</v>
      </c>
      <c r="G89" s="42">
        <f>I89+J89+K89+L89+M89+M89</f>
        <v>0</v>
      </c>
      <c r="H89" s="29"/>
      <c r="I89" s="42"/>
      <c r="J89" s="29">
        <v>0</v>
      </c>
      <c r="K89" s="29">
        <v>0</v>
      </c>
      <c r="L89" s="29">
        <v>0</v>
      </c>
      <c r="M89" s="30"/>
    </row>
    <row r="90" spans="1:13" ht="26.25" customHeight="1">
      <c r="A90" s="50"/>
      <c r="B90" s="56"/>
      <c r="C90" s="36"/>
      <c r="D90" s="22"/>
      <c r="E90" s="36"/>
      <c r="F90" s="39" t="s">
        <v>28</v>
      </c>
      <c r="G90" s="42">
        <f>H90+I90+J90+K90+L90+M90</f>
        <v>0</v>
      </c>
      <c r="H90" s="29"/>
      <c r="I90" s="42"/>
      <c r="J90" s="29">
        <v>0</v>
      </c>
      <c r="K90" s="29">
        <v>0</v>
      </c>
      <c r="L90" s="29">
        <v>0</v>
      </c>
      <c r="M90" s="30"/>
    </row>
    <row r="91" spans="1:13" ht="27" customHeight="1">
      <c r="A91" s="50"/>
      <c r="B91" s="56"/>
      <c r="C91" s="36"/>
      <c r="D91" s="22"/>
      <c r="E91" s="36"/>
      <c r="F91" s="39" t="s">
        <v>29</v>
      </c>
      <c r="G91" s="54"/>
      <c r="H91" s="29"/>
      <c r="I91" s="42"/>
      <c r="J91" s="29"/>
      <c r="K91" s="29"/>
      <c r="L91" s="29"/>
      <c r="M91" s="30"/>
    </row>
    <row r="92" spans="1:13" ht="13.5" customHeight="1">
      <c r="A92" s="50"/>
      <c r="B92" s="56"/>
      <c r="C92" s="36"/>
      <c r="D92" s="22"/>
      <c r="E92" s="36"/>
      <c r="F92" s="44" t="s">
        <v>30</v>
      </c>
      <c r="G92" s="42">
        <f aca="true" t="shared" si="32" ref="G92:G93">H92+I92+J92+K92+L92+M92</f>
        <v>0</v>
      </c>
      <c r="H92" s="29"/>
      <c r="I92" s="42"/>
      <c r="J92" s="29">
        <v>0</v>
      </c>
      <c r="K92" s="29">
        <v>0</v>
      </c>
      <c r="L92" s="29">
        <v>0</v>
      </c>
      <c r="M92" s="30"/>
    </row>
    <row r="93" spans="1:13" ht="24.75" customHeight="1">
      <c r="A93" s="50"/>
      <c r="B93" s="56"/>
      <c r="C93" s="36"/>
      <c r="D93" s="22"/>
      <c r="E93" s="36"/>
      <c r="F93" s="39" t="s">
        <v>31</v>
      </c>
      <c r="G93" s="42">
        <f t="shared" si="32"/>
        <v>0</v>
      </c>
      <c r="H93" s="29"/>
      <c r="I93" s="42"/>
      <c r="J93" s="29">
        <v>0</v>
      </c>
      <c r="K93" s="29">
        <v>0</v>
      </c>
      <c r="L93" s="29">
        <v>0</v>
      </c>
      <c r="M93" s="30"/>
    </row>
    <row r="94" spans="1:13" ht="24.75" customHeight="1">
      <c r="A94" s="50"/>
      <c r="B94" s="57" t="s">
        <v>59</v>
      </c>
      <c r="C94" s="58" t="s">
        <v>60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ht="63" customHeight="1">
      <c r="A95" s="12" t="s">
        <v>61</v>
      </c>
      <c r="B95" s="53" t="s">
        <v>62</v>
      </c>
      <c r="C95" s="9" t="s">
        <v>63</v>
      </c>
      <c r="D95" s="22" t="s">
        <v>64</v>
      </c>
      <c r="E95" s="22"/>
      <c r="F95" s="10" t="s">
        <v>24</v>
      </c>
      <c r="G95" s="59">
        <f>G101+G100+G99+G98+G97</f>
        <v>355002.4</v>
      </c>
      <c r="H95" s="59">
        <f>H101+H100+H99+H98+H97</f>
        <v>19024.5</v>
      </c>
      <c r="I95" s="24">
        <f>I101+I100+I99+I98+I97</f>
        <v>0</v>
      </c>
      <c r="J95" s="24">
        <f>J101+J100+J99+J98+J97</f>
        <v>14737.999999999998</v>
      </c>
      <c r="K95" s="25">
        <f>K101+K100+K99+K98+K97</f>
        <v>0</v>
      </c>
      <c r="L95" s="25">
        <f>L101+L100+L99+L98+L97</f>
        <v>85000</v>
      </c>
      <c r="M95" s="26">
        <f>M101+M100+M99+M98+M97</f>
        <v>236239.90000000002</v>
      </c>
    </row>
    <row r="96" spans="1:13" ht="21" customHeight="1">
      <c r="A96" s="12"/>
      <c r="B96" s="53"/>
      <c r="C96" s="9"/>
      <c r="D96" s="22"/>
      <c r="E96" s="27" t="s">
        <v>51</v>
      </c>
      <c r="F96" s="27"/>
      <c r="G96" s="27"/>
      <c r="H96" s="27"/>
      <c r="I96" s="27"/>
      <c r="J96" s="27"/>
      <c r="K96" s="27"/>
      <c r="L96" s="27"/>
      <c r="M96" s="27"/>
    </row>
    <row r="97" spans="1:13" ht="24.75" customHeight="1">
      <c r="A97" s="12"/>
      <c r="B97" s="53"/>
      <c r="C97" s="9"/>
      <c r="D97" s="22"/>
      <c r="E97" s="36" t="s">
        <v>65</v>
      </c>
      <c r="F97" s="39" t="s">
        <v>27</v>
      </c>
      <c r="G97" s="60">
        <f aca="true" t="shared" si="33" ref="G97:G101">H97+I97+J97+K97+L97+M97</f>
        <v>323377.5</v>
      </c>
      <c r="H97" s="60">
        <f aca="true" t="shared" si="34" ref="H97:H101">H103+H181+H205+H265</f>
        <v>14178.800000000001</v>
      </c>
      <c r="I97" s="29">
        <f aca="true" t="shared" si="35" ref="I97:I101">I103+I181+I205+I265</f>
        <v>0</v>
      </c>
      <c r="J97" s="29">
        <f aca="true" t="shared" si="36" ref="J97:J101">J103+J181+J205+J265</f>
        <v>12049.899999999998</v>
      </c>
      <c r="K97" s="29">
        <f aca="true" t="shared" si="37" ref="K97:K101">K103+K181+K205+K265</f>
        <v>0</v>
      </c>
      <c r="L97" s="29">
        <f>L103+L181+L205</f>
        <v>78386.7</v>
      </c>
      <c r="M97" s="30">
        <f aca="true" t="shared" si="38" ref="M97:M99">M103+M181+M205+M265</f>
        <v>218762.10000000003</v>
      </c>
    </row>
    <row r="98" spans="1:13" ht="24.75" customHeight="1">
      <c r="A98" s="12"/>
      <c r="B98" s="53"/>
      <c r="C98" s="9"/>
      <c r="D98" s="22"/>
      <c r="E98" s="36"/>
      <c r="F98" s="39" t="s">
        <v>28</v>
      </c>
      <c r="G98" s="29">
        <f t="shared" si="33"/>
        <v>18519.4</v>
      </c>
      <c r="H98" s="29">
        <f t="shared" si="34"/>
        <v>4235.2</v>
      </c>
      <c r="I98" s="29">
        <f t="shared" si="35"/>
        <v>0</v>
      </c>
      <c r="J98" s="29">
        <f t="shared" si="36"/>
        <v>1930.7</v>
      </c>
      <c r="K98" s="29">
        <f t="shared" si="37"/>
        <v>0</v>
      </c>
      <c r="L98" s="29">
        <f>L104+L206</f>
        <v>3238.6</v>
      </c>
      <c r="M98" s="30">
        <f t="shared" si="38"/>
        <v>9114.9</v>
      </c>
    </row>
    <row r="99" spans="1:13" ht="24.75" customHeight="1">
      <c r="A99" s="12"/>
      <c r="B99" s="53"/>
      <c r="C99" s="9"/>
      <c r="D99" s="22"/>
      <c r="E99" s="36"/>
      <c r="F99" s="39" t="s">
        <v>52</v>
      </c>
      <c r="G99" s="60">
        <f t="shared" si="33"/>
        <v>8015.299999999999</v>
      </c>
      <c r="H99" s="60">
        <f t="shared" si="34"/>
        <v>377.5</v>
      </c>
      <c r="I99" s="29">
        <f t="shared" si="35"/>
        <v>0</v>
      </c>
      <c r="J99" s="29">
        <f t="shared" si="36"/>
        <v>294</v>
      </c>
      <c r="K99" s="29">
        <f t="shared" si="37"/>
        <v>0</v>
      </c>
      <c r="L99" s="29">
        <f aca="true" t="shared" si="39" ref="L99:L101">L105+L183+L207</f>
        <v>1777.3999999999999</v>
      </c>
      <c r="M99" s="30">
        <f t="shared" si="38"/>
        <v>5566.4</v>
      </c>
    </row>
    <row r="100" spans="1:13" ht="15.75" customHeight="1">
      <c r="A100" s="12"/>
      <c r="B100" s="53"/>
      <c r="C100" s="9"/>
      <c r="D100" s="22"/>
      <c r="E100" s="36"/>
      <c r="F100" s="44" t="s">
        <v>30</v>
      </c>
      <c r="G100" s="29">
        <f t="shared" si="33"/>
        <v>2559.2</v>
      </c>
      <c r="H100" s="29">
        <f t="shared" si="34"/>
        <v>192</v>
      </c>
      <c r="I100" s="61">
        <f t="shared" si="35"/>
        <v>0</v>
      </c>
      <c r="J100" s="61">
        <f t="shared" si="36"/>
        <v>138.39999999999998</v>
      </c>
      <c r="K100" s="29">
        <f t="shared" si="37"/>
        <v>0</v>
      </c>
      <c r="L100" s="29">
        <f t="shared" si="39"/>
        <v>747.3</v>
      </c>
      <c r="M100" s="30">
        <f>M106+M208+M268</f>
        <v>1481.5</v>
      </c>
    </row>
    <row r="101" spans="1:13" ht="24.75" customHeight="1">
      <c r="A101" s="12"/>
      <c r="B101" s="53"/>
      <c r="C101" s="9"/>
      <c r="D101" s="22"/>
      <c r="E101" s="36"/>
      <c r="F101" s="39" t="s">
        <v>31</v>
      </c>
      <c r="G101" s="33">
        <f t="shared" si="33"/>
        <v>2531</v>
      </c>
      <c r="H101" s="33">
        <f t="shared" si="34"/>
        <v>41</v>
      </c>
      <c r="I101" s="33">
        <f t="shared" si="35"/>
        <v>0</v>
      </c>
      <c r="J101" s="33">
        <f t="shared" si="36"/>
        <v>325</v>
      </c>
      <c r="K101" s="33">
        <f t="shared" si="37"/>
        <v>0</v>
      </c>
      <c r="L101" s="33">
        <f t="shared" si="39"/>
        <v>850</v>
      </c>
      <c r="M101" s="34">
        <f>M107+M185+M209+M269</f>
        <v>1315</v>
      </c>
    </row>
    <row r="102" spans="1:13" ht="59.25" customHeight="1">
      <c r="A102" s="12"/>
      <c r="B102" s="56" t="s">
        <v>66</v>
      </c>
      <c r="C102" s="62" t="s">
        <v>67</v>
      </c>
      <c r="D102" s="22" t="s">
        <v>64</v>
      </c>
      <c r="E102" s="22" t="s">
        <v>68</v>
      </c>
      <c r="F102" s="28" t="s">
        <v>24</v>
      </c>
      <c r="G102" s="42">
        <f>G107+G106+G105+G104+G103</f>
        <v>236239.90000000002</v>
      </c>
      <c r="H102" s="42">
        <f>H107+H106+H105+H104+H103</f>
        <v>0</v>
      </c>
      <c r="I102" s="42">
        <f>I107+I106+I105+I104+I103</f>
        <v>0</v>
      </c>
      <c r="J102" s="42">
        <f>J107+J106+J105+J104+J103</f>
        <v>0</v>
      </c>
      <c r="K102" s="46">
        <f>K107+K106+K105+K104+K103</f>
        <v>0</v>
      </c>
      <c r="L102" s="46">
        <f>L107+L106+L105+L104+L103</f>
        <v>0</v>
      </c>
      <c r="M102" s="43">
        <f>M107+M106+M105+M104+M103</f>
        <v>236239.90000000002</v>
      </c>
    </row>
    <row r="103" spans="1:13" ht="24.75" customHeight="1">
      <c r="A103" s="12"/>
      <c r="B103" s="56"/>
      <c r="C103" s="62"/>
      <c r="D103" s="22"/>
      <c r="E103" s="22"/>
      <c r="F103" s="39" t="s">
        <v>27</v>
      </c>
      <c r="G103" s="42">
        <f aca="true" t="shared" si="40" ref="G103:G107">H103+I103+J103+K103+L103+M103</f>
        <v>218762.10000000003</v>
      </c>
      <c r="H103" s="42">
        <v>0</v>
      </c>
      <c r="I103" s="42">
        <v>0</v>
      </c>
      <c r="J103" s="42">
        <f>J109+J115+J121+J127+J145+J151+J157+J163+J169+J175</f>
        <v>0</v>
      </c>
      <c r="K103" s="42">
        <f aca="true" t="shared" si="41" ref="K103:K107">K109+K115+K121+K127+K145+K151+K157+K163+K169+K175</f>
        <v>0</v>
      </c>
      <c r="L103" s="29">
        <f aca="true" t="shared" si="42" ref="L103:L105">L109+L115+L121+L127+L145+L151+L157+L163+L169+L175+L133+L139</f>
        <v>0</v>
      </c>
      <c r="M103" s="29">
        <f aca="true" t="shared" si="43" ref="M103:M105">M109+M115+M121+M127+M145+M151+M157+M163+M169+M175+M133+M139</f>
        <v>218762.10000000003</v>
      </c>
    </row>
    <row r="104" spans="1:13" ht="24.75" customHeight="1">
      <c r="A104" s="12"/>
      <c r="B104" s="56"/>
      <c r="C104" s="62"/>
      <c r="D104" s="22"/>
      <c r="E104" s="22"/>
      <c r="F104" s="39" t="s">
        <v>28</v>
      </c>
      <c r="G104" s="42">
        <f t="shared" si="40"/>
        <v>9114.9</v>
      </c>
      <c r="H104" s="42">
        <v>0</v>
      </c>
      <c r="I104" s="42">
        <v>0</v>
      </c>
      <c r="J104" s="42">
        <f aca="true" t="shared" si="44" ref="J104:J105">J110+J116+J122+J146+J152+J158+J164+J170+J176</f>
        <v>0</v>
      </c>
      <c r="K104" s="42">
        <f t="shared" si="41"/>
        <v>0</v>
      </c>
      <c r="L104" s="29">
        <f t="shared" si="42"/>
        <v>0</v>
      </c>
      <c r="M104" s="29">
        <f t="shared" si="43"/>
        <v>9114.9</v>
      </c>
    </row>
    <row r="105" spans="1:13" ht="24.75" customHeight="1">
      <c r="A105" s="12"/>
      <c r="B105" s="56"/>
      <c r="C105" s="62"/>
      <c r="D105" s="22"/>
      <c r="E105" s="22"/>
      <c r="F105" s="39" t="s">
        <v>29</v>
      </c>
      <c r="G105" s="42">
        <f t="shared" si="40"/>
        <v>5566.4</v>
      </c>
      <c r="H105" s="42">
        <v>0</v>
      </c>
      <c r="I105" s="42">
        <v>0</v>
      </c>
      <c r="J105" s="42">
        <f t="shared" si="44"/>
        <v>0</v>
      </c>
      <c r="K105" s="42">
        <f t="shared" si="41"/>
        <v>0</v>
      </c>
      <c r="L105" s="29">
        <f t="shared" si="42"/>
        <v>0</v>
      </c>
      <c r="M105" s="29">
        <f t="shared" si="43"/>
        <v>5566.4</v>
      </c>
    </row>
    <row r="106" spans="1:13" ht="17.25" customHeight="1">
      <c r="A106" s="12"/>
      <c r="B106" s="56"/>
      <c r="C106" s="62"/>
      <c r="D106" s="22"/>
      <c r="E106" s="22"/>
      <c r="F106" s="44" t="s">
        <v>30</v>
      </c>
      <c r="G106" s="42">
        <f t="shared" si="40"/>
        <v>1481.5</v>
      </c>
      <c r="H106" s="42">
        <v>0</v>
      </c>
      <c r="I106" s="42">
        <v>0</v>
      </c>
      <c r="J106" s="42">
        <f>J112+J118+J148+J154+J160+J166+J172+J178</f>
        <v>0</v>
      </c>
      <c r="K106" s="42">
        <f t="shared" si="41"/>
        <v>0</v>
      </c>
      <c r="L106" s="29">
        <f>L112+L118+L124+L130+L148+L154+L160+L166+L172+L178+L136</f>
        <v>0</v>
      </c>
      <c r="M106" s="29">
        <f>M112+M118+M124+M130+M148+M154+M160+M166+M172+M178+M136</f>
        <v>1481.5</v>
      </c>
    </row>
    <row r="107" spans="1:13" ht="24.75" customHeight="1">
      <c r="A107" s="12"/>
      <c r="B107" s="56"/>
      <c r="C107" s="62"/>
      <c r="D107" s="22"/>
      <c r="E107" s="22"/>
      <c r="F107" s="39" t="s">
        <v>31</v>
      </c>
      <c r="G107" s="42">
        <f t="shared" si="40"/>
        <v>1315</v>
      </c>
      <c r="H107" s="42">
        <v>0</v>
      </c>
      <c r="I107" s="42">
        <v>0</v>
      </c>
      <c r="J107" s="42">
        <f>J113+J119+J125+J106+J106+J106+J106+J106+J131+J149+J155+J161+J167+J173+J179</f>
        <v>0</v>
      </c>
      <c r="K107" s="42">
        <f t="shared" si="41"/>
        <v>0</v>
      </c>
      <c r="L107" s="29">
        <f>L113+L119+L125+L131+L149+L155+L161+L167+L173+L179+L137+L143</f>
        <v>0</v>
      </c>
      <c r="M107" s="29">
        <f>M113+M119+M125+M131+M149+M155+M161+M167+M173+M179+M137+M143</f>
        <v>1315</v>
      </c>
    </row>
    <row r="108" spans="1:13" ht="57.75" customHeight="1">
      <c r="A108" s="12"/>
      <c r="B108" s="56" t="s">
        <v>69</v>
      </c>
      <c r="C108" s="36" t="s">
        <v>70</v>
      </c>
      <c r="D108" s="22"/>
      <c r="E108" s="22" t="s">
        <v>71</v>
      </c>
      <c r="F108" s="28" t="s">
        <v>24</v>
      </c>
      <c r="G108" s="42">
        <f>G113+G112+G111+G110+G109</f>
        <v>0</v>
      </c>
      <c r="H108" s="42"/>
      <c r="I108" s="42"/>
      <c r="J108" s="29">
        <v>0</v>
      </c>
      <c r="K108" s="29">
        <f>K113+K112+K111+K110+K109</f>
        <v>0</v>
      </c>
      <c r="L108" s="29">
        <f>L113+L112+L111+L110+L109</f>
        <v>0</v>
      </c>
      <c r="M108" s="29">
        <f>M113+M112+M111+M110+M109</f>
        <v>15000</v>
      </c>
    </row>
    <row r="109" spans="1:13" ht="24.75" customHeight="1">
      <c r="A109" s="12"/>
      <c r="B109" s="56"/>
      <c r="C109" s="36"/>
      <c r="D109" s="22"/>
      <c r="E109" s="22"/>
      <c r="F109" s="39" t="s">
        <v>27</v>
      </c>
      <c r="G109" s="42">
        <f aca="true" t="shared" si="45" ref="G109:G111">J109</f>
        <v>0</v>
      </c>
      <c r="H109" s="63"/>
      <c r="I109" s="42"/>
      <c r="J109" s="42">
        <v>0</v>
      </c>
      <c r="K109" s="42"/>
      <c r="L109" s="42"/>
      <c r="M109" s="42">
        <v>13917.7</v>
      </c>
    </row>
    <row r="110" spans="1:13" ht="24.75" customHeight="1">
      <c r="A110" s="12"/>
      <c r="B110" s="56"/>
      <c r="C110" s="36"/>
      <c r="D110" s="22"/>
      <c r="E110" s="22"/>
      <c r="F110" s="39" t="s">
        <v>28</v>
      </c>
      <c r="G110" s="42">
        <f t="shared" si="45"/>
        <v>0</v>
      </c>
      <c r="H110" s="63"/>
      <c r="I110" s="42"/>
      <c r="J110" s="42">
        <v>0</v>
      </c>
      <c r="K110" s="42"/>
      <c r="L110" s="42"/>
      <c r="M110" s="42">
        <v>579.9</v>
      </c>
    </row>
    <row r="111" spans="1:13" ht="24.75" customHeight="1">
      <c r="A111" s="12"/>
      <c r="B111" s="56"/>
      <c r="C111" s="36"/>
      <c r="D111" s="22"/>
      <c r="E111" s="22"/>
      <c r="F111" s="39" t="s">
        <v>29</v>
      </c>
      <c r="G111" s="42">
        <f t="shared" si="45"/>
        <v>0</v>
      </c>
      <c r="H111" s="63"/>
      <c r="I111" s="42"/>
      <c r="J111" s="42">
        <v>0</v>
      </c>
      <c r="K111" s="42"/>
      <c r="L111" s="42"/>
      <c r="M111" s="42">
        <v>448.4</v>
      </c>
    </row>
    <row r="112" spans="1:13" ht="24.75" customHeight="1">
      <c r="A112" s="12"/>
      <c r="B112" s="56"/>
      <c r="C112" s="36"/>
      <c r="D112" s="22"/>
      <c r="E112" s="22"/>
      <c r="F112" s="44" t="s">
        <v>30</v>
      </c>
      <c r="G112" s="42"/>
      <c r="H112" s="63"/>
      <c r="I112" s="42"/>
      <c r="J112" s="42"/>
      <c r="K112" s="42"/>
      <c r="L112" s="42"/>
      <c r="M112" s="42"/>
    </row>
    <row r="113" spans="1:13" ht="24.75" customHeight="1">
      <c r="A113" s="12"/>
      <c r="B113" s="56"/>
      <c r="C113" s="36"/>
      <c r="D113" s="22"/>
      <c r="E113" s="22"/>
      <c r="F113" s="39" t="s">
        <v>31</v>
      </c>
      <c r="G113" s="42">
        <f>J113</f>
        <v>0</v>
      </c>
      <c r="H113" s="63"/>
      <c r="I113" s="42"/>
      <c r="J113" s="42">
        <v>0</v>
      </c>
      <c r="K113" s="42"/>
      <c r="L113" s="42"/>
      <c r="M113" s="42">
        <v>54</v>
      </c>
    </row>
    <row r="114" spans="1:13" ht="59.25" customHeight="1">
      <c r="A114" s="12"/>
      <c r="B114" s="56" t="s">
        <v>72</v>
      </c>
      <c r="C114" s="36" t="s">
        <v>73</v>
      </c>
      <c r="D114" s="22"/>
      <c r="E114" s="22" t="s">
        <v>74</v>
      </c>
      <c r="F114" s="28" t="s">
        <v>24</v>
      </c>
      <c r="G114" s="42">
        <f>G119+G118+G117+G116+G115</f>
        <v>15420.5</v>
      </c>
      <c r="H114" s="42">
        <f>H119+H118+H117+H116+H115</f>
        <v>0</v>
      </c>
      <c r="I114" s="42"/>
      <c r="J114" s="29">
        <v>0</v>
      </c>
      <c r="K114" s="29">
        <f>K119+K118+K117+K116+K115</f>
        <v>0</v>
      </c>
      <c r="L114" s="29">
        <f>L119+L118+L117+L116+L115</f>
        <v>0</v>
      </c>
      <c r="M114" s="29">
        <f>M119+M118+M117+M116+M115</f>
        <v>15420.5</v>
      </c>
    </row>
    <row r="115" spans="1:13" ht="24.75" customHeight="1">
      <c r="A115" s="12"/>
      <c r="B115" s="56"/>
      <c r="C115" s="36"/>
      <c r="D115" s="22"/>
      <c r="E115" s="22"/>
      <c r="F115" s="39" t="s">
        <v>27</v>
      </c>
      <c r="G115" s="42">
        <f aca="true" t="shared" si="46" ref="G115:G117">H115+I115+J115+K115+L115+M115</f>
        <v>14319.6</v>
      </c>
      <c r="H115" s="42"/>
      <c r="I115" s="42"/>
      <c r="J115" s="42">
        <v>0</v>
      </c>
      <c r="K115" s="42"/>
      <c r="L115" s="42"/>
      <c r="M115" s="42">
        <v>14319.6</v>
      </c>
    </row>
    <row r="116" spans="1:13" ht="24.75" customHeight="1">
      <c r="A116" s="12"/>
      <c r="B116" s="56"/>
      <c r="C116" s="36"/>
      <c r="D116" s="22"/>
      <c r="E116" s="22"/>
      <c r="F116" s="39" t="s">
        <v>28</v>
      </c>
      <c r="G116" s="42">
        <f t="shared" si="46"/>
        <v>596.6</v>
      </c>
      <c r="H116" s="42"/>
      <c r="I116" s="42"/>
      <c r="J116" s="42">
        <v>0</v>
      </c>
      <c r="K116" s="42"/>
      <c r="L116" s="42"/>
      <c r="M116" s="42">
        <v>596.6</v>
      </c>
    </row>
    <row r="117" spans="1:13" ht="24.75" customHeight="1">
      <c r="A117" s="12"/>
      <c r="B117" s="56"/>
      <c r="C117" s="36"/>
      <c r="D117" s="22"/>
      <c r="E117" s="22"/>
      <c r="F117" s="39" t="s">
        <v>29</v>
      </c>
      <c r="G117" s="42">
        <f t="shared" si="46"/>
        <v>461.3</v>
      </c>
      <c r="H117" s="42"/>
      <c r="I117" s="42"/>
      <c r="J117" s="42">
        <v>0</v>
      </c>
      <c r="K117" s="42"/>
      <c r="L117" s="42"/>
      <c r="M117" s="42">
        <v>461.3</v>
      </c>
    </row>
    <row r="118" spans="1:13" ht="24.75" customHeight="1">
      <c r="A118" s="12"/>
      <c r="B118" s="56"/>
      <c r="C118" s="36"/>
      <c r="D118" s="22"/>
      <c r="E118" s="22"/>
      <c r="F118" s="44" t="s">
        <v>30</v>
      </c>
      <c r="G118" s="42"/>
      <c r="H118" s="42"/>
      <c r="I118" s="42"/>
      <c r="J118" s="42"/>
      <c r="K118" s="42"/>
      <c r="L118" s="42"/>
      <c r="M118" s="42"/>
    </row>
    <row r="119" spans="1:13" ht="24.75" customHeight="1">
      <c r="A119" s="12"/>
      <c r="B119" s="56"/>
      <c r="C119" s="36"/>
      <c r="D119" s="22"/>
      <c r="E119" s="22"/>
      <c r="F119" s="39" t="s">
        <v>31</v>
      </c>
      <c r="G119" s="42">
        <f>H119+I119+J119+K119+L119+M119</f>
        <v>43</v>
      </c>
      <c r="H119" s="42"/>
      <c r="I119" s="42"/>
      <c r="J119" s="42">
        <v>0</v>
      </c>
      <c r="K119" s="42"/>
      <c r="L119" s="42"/>
      <c r="M119" s="42">
        <v>43</v>
      </c>
    </row>
    <row r="120" spans="1:13" ht="64.5" customHeight="1">
      <c r="A120" s="12"/>
      <c r="B120" s="56" t="s">
        <v>75</v>
      </c>
      <c r="C120" s="36" t="s">
        <v>76</v>
      </c>
      <c r="D120" s="22"/>
      <c r="E120" s="36" t="s">
        <v>77</v>
      </c>
      <c r="F120" s="28" t="s">
        <v>24</v>
      </c>
      <c r="G120" s="42">
        <f>G125+G124+G123+G122+G121</f>
        <v>30000</v>
      </c>
      <c r="H120" s="42"/>
      <c r="I120" s="42"/>
      <c r="J120" s="42">
        <f>J125+J124+J123+J122+J121</f>
        <v>0</v>
      </c>
      <c r="K120" s="42">
        <f>K125+K124+K123+K122+K121</f>
        <v>0</v>
      </c>
      <c r="L120" s="42">
        <f>L125+L124+L123+L122+L121</f>
        <v>0</v>
      </c>
      <c r="M120" s="42">
        <f>M125+M124+M123+M122+M121</f>
        <v>30000</v>
      </c>
    </row>
    <row r="121" spans="1:13" ht="24.75" customHeight="1">
      <c r="A121" s="12"/>
      <c r="B121" s="56"/>
      <c r="C121" s="36"/>
      <c r="D121" s="22"/>
      <c r="E121" s="36"/>
      <c r="F121" s="39" t="s">
        <v>27</v>
      </c>
      <c r="G121" s="42">
        <f aca="true" t="shared" si="47" ref="G121:G123">H121+I121+J121+K121+L121+M121</f>
        <v>27919.2</v>
      </c>
      <c r="H121" s="42"/>
      <c r="I121" s="42"/>
      <c r="J121" s="42">
        <v>0</v>
      </c>
      <c r="K121" s="42"/>
      <c r="L121" s="42"/>
      <c r="M121" s="42">
        <v>27919.2</v>
      </c>
    </row>
    <row r="122" spans="1:13" ht="24.75" customHeight="1">
      <c r="A122" s="12"/>
      <c r="B122" s="56"/>
      <c r="C122" s="36"/>
      <c r="D122" s="22"/>
      <c r="E122" s="36"/>
      <c r="F122" s="39" t="s">
        <v>28</v>
      </c>
      <c r="G122" s="42">
        <f t="shared" si="47"/>
        <v>1163.3</v>
      </c>
      <c r="H122" s="42"/>
      <c r="I122" s="42"/>
      <c r="J122" s="42">
        <v>0</v>
      </c>
      <c r="K122" s="42"/>
      <c r="L122" s="42"/>
      <c r="M122" s="42">
        <v>1163.3</v>
      </c>
    </row>
    <row r="123" spans="1:13" ht="24.75" customHeight="1">
      <c r="A123" s="12"/>
      <c r="B123" s="56"/>
      <c r="C123" s="36"/>
      <c r="D123" s="22"/>
      <c r="E123" s="36"/>
      <c r="F123" s="39" t="s">
        <v>29</v>
      </c>
      <c r="G123" s="42">
        <f t="shared" si="47"/>
        <v>899.5</v>
      </c>
      <c r="H123" s="42"/>
      <c r="I123" s="42"/>
      <c r="J123" s="42">
        <v>0</v>
      </c>
      <c r="K123" s="42"/>
      <c r="L123" s="42"/>
      <c r="M123" s="42">
        <v>899.5</v>
      </c>
    </row>
    <row r="124" spans="1:13" ht="24.75" customHeight="1">
      <c r="A124" s="12"/>
      <c r="B124" s="56"/>
      <c r="C124" s="36"/>
      <c r="D124" s="22"/>
      <c r="E124" s="36"/>
      <c r="F124" s="44" t="s">
        <v>30</v>
      </c>
      <c r="G124" s="42"/>
      <c r="H124" s="42"/>
      <c r="I124" s="42"/>
      <c r="J124" s="42"/>
      <c r="K124" s="42"/>
      <c r="L124" s="42"/>
      <c r="M124" s="42"/>
    </row>
    <row r="125" spans="1:13" ht="24.75" customHeight="1">
      <c r="A125" s="12"/>
      <c r="B125" s="56"/>
      <c r="C125" s="36"/>
      <c r="D125" s="22"/>
      <c r="E125" s="36"/>
      <c r="F125" s="39" t="s">
        <v>31</v>
      </c>
      <c r="G125" s="42">
        <f>H125+I125+J125+K125+L125+M125</f>
        <v>18</v>
      </c>
      <c r="H125" s="42"/>
      <c r="I125" s="42"/>
      <c r="J125" s="42">
        <v>0</v>
      </c>
      <c r="K125" s="42"/>
      <c r="L125" s="42"/>
      <c r="M125" s="42">
        <v>18</v>
      </c>
    </row>
    <row r="126" spans="1:13" ht="63.75" customHeight="1">
      <c r="A126" s="12"/>
      <c r="B126" s="56" t="s">
        <v>78</v>
      </c>
      <c r="C126" s="36" t="s">
        <v>79</v>
      </c>
      <c r="D126" s="22"/>
      <c r="E126" s="22" t="s">
        <v>80</v>
      </c>
      <c r="F126" s="28" t="s">
        <v>24</v>
      </c>
      <c r="G126" s="42">
        <f>G131+G130+G129+G128+G127</f>
        <v>22000</v>
      </c>
      <c r="H126" s="42"/>
      <c r="I126" s="42"/>
      <c r="J126" s="42">
        <f>J127+J128+J129+J130+J131</f>
        <v>0</v>
      </c>
      <c r="K126" s="42">
        <f>K127+K128+K129+K130+K131</f>
        <v>0</v>
      </c>
      <c r="L126" s="42">
        <f>L127+L128+L129+L130+L131</f>
        <v>0</v>
      </c>
      <c r="M126" s="42">
        <f>M127+M128+M129+M130+M131</f>
        <v>22000</v>
      </c>
    </row>
    <row r="127" spans="1:13" ht="24.75" customHeight="1">
      <c r="A127" s="12"/>
      <c r="B127" s="56"/>
      <c r="C127" s="36"/>
      <c r="D127" s="22"/>
      <c r="E127" s="22"/>
      <c r="F127" s="39" t="s">
        <v>27</v>
      </c>
      <c r="G127" s="42">
        <f aca="true" t="shared" si="48" ref="G127:G129">H127+I127+J127+K127+L127+M127</f>
        <v>20476.1</v>
      </c>
      <c r="H127" s="42"/>
      <c r="I127" s="42"/>
      <c r="J127" s="42">
        <v>0</v>
      </c>
      <c r="K127" s="42"/>
      <c r="L127" s="42"/>
      <c r="M127" s="42">
        <v>20476.1</v>
      </c>
    </row>
    <row r="128" spans="1:13" ht="24.75" customHeight="1">
      <c r="A128" s="12"/>
      <c r="B128" s="56"/>
      <c r="C128" s="36"/>
      <c r="D128" s="22"/>
      <c r="E128" s="22"/>
      <c r="F128" s="39" t="s">
        <v>28</v>
      </c>
      <c r="G128" s="42">
        <f t="shared" si="48"/>
        <v>853.2</v>
      </c>
      <c r="H128" s="42"/>
      <c r="I128" s="42"/>
      <c r="J128" s="42">
        <v>0</v>
      </c>
      <c r="K128" s="42"/>
      <c r="L128" s="42"/>
      <c r="M128" s="42">
        <v>853.2</v>
      </c>
    </row>
    <row r="129" spans="1:13" ht="24.75" customHeight="1">
      <c r="A129" s="12"/>
      <c r="B129" s="56"/>
      <c r="C129" s="36"/>
      <c r="D129" s="22"/>
      <c r="E129" s="22"/>
      <c r="F129" s="39" t="s">
        <v>29</v>
      </c>
      <c r="G129" s="42">
        <f t="shared" si="48"/>
        <v>659.7</v>
      </c>
      <c r="H129" s="42"/>
      <c r="I129" s="42"/>
      <c r="J129" s="42">
        <v>0</v>
      </c>
      <c r="K129" s="42"/>
      <c r="L129" s="42"/>
      <c r="M129" s="42">
        <v>659.7</v>
      </c>
    </row>
    <row r="130" spans="1:13" ht="24.75" customHeight="1">
      <c r="A130" s="12"/>
      <c r="B130" s="56"/>
      <c r="C130" s="36"/>
      <c r="D130" s="22"/>
      <c r="E130" s="22"/>
      <c r="F130" s="44" t="s">
        <v>30</v>
      </c>
      <c r="G130" s="42"/>
      <c r="H130" s="42"/>
      <c r="I130" s="42"/>
      <c r="J130" s="42"/>
      <c r="K130" s="42"/>
      <c r="L130" s="42"/>
      <c r="M130" s="42"/>
    </row>
    <row r="131" spans="1:13" ht="24.75" customHeight="1">
      <c r="A131" s="12"/>
      <c r="B131" s="56"/>
      <c r="C131" s="36"/>
      <c r="D131" s="22"/>
      <c r="E131" s="22"/>
      <c r="F131" s="39" t="s">
        <v>31</v>
      </c>
      <c r="G131" s="42">
        <f>H131+I131+J131+K131+L131+M131</f>
        <v>11</v>
      </c>
      <c r="H131" s="42"/>
      <c r="I131" s="42"/>
      <c r="J131" s="42">
        <v>0</v>
      </c>
      <c r="K131" s="42"/>
      <c r="L131" s="42"/>
      <c r="M131" s="42">
        <v>11</v>
      </c>
    </row>
    <row r="132" spans="1:13" ht="54" customHeight="1">
      <c r="A132" s="12"/>
      <c r="B132" s="56" t="s">
        <v>81</v>
      </c>
      <c r="C132" s="36" t="s">
        <v>82</v>
      </c>
      <c r="D132" s="22"/>
      <c r="E132" s="22" t="s">
        <v>83</v>
      </c>
      <c r="F132" s="28" t="s">
        <v>24</v>
      </c>
      <c r="G132" s="42">
        <f>G137+G135+G134+G133</f>
        <v>29301.399999999998</v>
      </c>
      <c r="H132" s="42"/>
      <c r="I132" s="42"/>
      <c r="J132" s="42"/>
      <c r="K132" s="42"/>
      <c r="L132" s="42">
        <f>L133+L134+L135+L136+L137</f>
        <v>0</v>
      </c>
      <c r="M132" s="42">
        <f>M133+M134+M135+M136+M137</f>
        <v>29301.399999999998</v>
      </c>
    </row>
    <row r="133" spans="1:13" ht="24.75" customHeight="1">
      <c r="A133" s="12"/>
      <c r="B133" s="56"/>
      <c r="C133" s="36"/>
      <c r="D133" s="22"/>
      <c r="E133" s="22"/>
      <c r="F133" s="39" t="s">
        <v>27</v>
      </c>
      <c r="G133" s="42">
        <f aca="true" t="shared" si="49" ref="G133:G137">H133+I133+J133+K133+L133+M133</f>
        <v>27257.6</v>
      </c>
      <c r="H133" s="42"/>
      <c r="I133" s="42"/>
      <c r="J133" s="42"/>
      <c r="K133" s="42"/>
      <c r="L133" s="42"/>
      <c r="M133" s="42">
        <v>27257.6</v>
      </c>
    </row>
    <row r="134" spans="1:13" ht="24.75" customHeight="1">
      <c r="A134" s="12"/>
      <c r="B134" s="56"/>
      <c r="C134" s="36"/>
      <c r="D134" s="22"/>
      <c r="E134" s="22"/>
      <c r="F134" s="39" t="s">
        <v>28</v>
      </c>
      <c r="G134" s="42">
        <f t="shared" si="49"/>
        <v>1135.7</v>
      </c>
      <c r="H134" s="42"/>
      <c r="I134" s="42"/>
      <c r="J134" s="42"/>
      <c r="K134" s="42"/>
      <c r="L134" s="42"/>
      <c r="M134" s="42">
        <v>1135.7</v>
      </c>
    </row>
    <row r="135" spans="1:13" ht="24.75" customHeight="1">
      <c r="A135" s="12"/>
      <c r="B135" s="56"/>
      <c r="C135" s="36"/>
      <c r="D135" s="22"/>
      <c r="E135" s="22"/>
      <c r="F135" s="39" t="s">
        <v>29</v>
      </c>
      <c r="G135" s="42">
        <f t="shared" si="49"/>
        <v>878.1</v>
      </c>
      <c r="H135" s="42"/>
      <c r="I135" s="42"/>
      <c r="J135" s="42"/>
      <c r="K135" s="42"/>
      <c r="L135" s="42"/>
      <c r="M135" s="42">
        <v>878.1</v>
      </c>
    </row>
    <row r="136" spans="1:13" ht="24.75" customHeight="1">
      <c r="A136" s="12"/>
      <c r="B136" s="56"/>
      <c r="C136" s="36"/>
      <c r="D136" s="22"/>
      <c r="E136" s="22"/>
      <c r="F136" s="44" t="s">
        <v>30</v>
      </c>
      <c r="G136" s="42">
        <f t="shared" si="49"/>
        <v>0</v>
      </c>
      <c r="H136" s="42"/>
      <c r="I136" s="42"/>
      <c r="J136" s="42"/>
      <c r="K136" s="42"/>
      <c r="L136" s="42"/>
      <c r="M136" s="42"/>
    </row>
    <row r="137" spans="1:13" ht="24.75" customHeight="1">
      <c r="A137" s="12"/>
      <c r="B137" s="56"/>
      <c r="C137" s="36"/>
      <c r="D137" s="22"/>
      <c r="E137" s="22"/>
      <c r="F137" s="39" t="s">
        <v>31</v>
      </c>
      <c r="G137" s="42">
        <f t="shared" si="49"/>
        <v>30</v>
      </c>
      <c r="H137" s="42"/>
      <c r="I137" s="42"/>
      <c r="J137" s="42"/>
      <c r="K137" s="42"/>
      <c r="L137" s="42"/>
      <c r="M137" s="42">
        <v>30</v>
      </c>
    </row>
    <row r="138" spans="1:13" ht="63" customHeight="1">
      <c r="A138" s="12"/>
      <c r="B138" s="56" t="s">
        <v>84</v>
      </c>
      <c r="C138" s="64" t="s">
        <v>85</v>
      </c>
      <c r="D138" s="22"/>
      <c r="E138" s="22" t="s">
        <v>80</v>
      </c>
      <c r="F138" s="28" t="s">
        <v>24</v>
      </c>
      <c r="G138" s="42"/>
      <c r="H138" s="42"/>
      <c r="I138" s="42"/>
      <c r="J138" s="42"/>
      <c r="K138" s="42"/>
      <c r="L138" s="42">
        <f>L143+L142+L141+L140+L139</f>
        <v>0</v>
      </c>
      <c r="M138" s="42">
        <f>M143+M142+M141+M140+M139</f>
        <v>74018</v>
      </c>
    </row>
    <row r="139" spans="1:13" ht="24.75" customHeight="1">
      <c r="A139" s="12"/>
      <c r="B139" s="56"/>
      <c r="C139" s="64"/>
      <c r="D139" s="22"/>
      <c r="E139" s="22"/>
      <c r="F139" s="39" t="s">
        <v>27</v>
      </c>
      <c r="G139" s="42"/>
      <c r="H139" s="42"/>
      <c r="I139" s="42"/>
      <c r="J139" s="42"/>
      <c r="K139" s="42"/>
      <c r="L139" s="42"/>
      <c r="M139" s="42">
        <v>68889.2</v>
      </c>
    </row>
    <row r="140" spans="1:13" ht="24.75" customHeight="1">
      <c r="A140" s="12"/>
      <c r="B140" s="56"/>
      <c r="C140" s="64"/>
      <c r="D140" s="22"/>
      <c r="E140" s="22"/>
      <c r="F140" s="39" t="s">
        <v>28</v>
      </c>
      <c r="G140" s="42"/>
      <c r="H140" s="42"/>
      <c r="I140" s="42"/>
      <c r="J140" s="42"/>
      <c r="K140" s="42"/>
      <c r="L140" s="42"/>
      <c r="M140" s="42">
        <v>2870.4</v>
      </c>
    </row>
    <row r="141" spans="1:13" ht="24.75" customHeight="1">
      <c r="A141" s="12"/>
      <c r="B141" s="56"/>
      <c r="C141" s="64"/>
      <c r="D141" s="22"/>
      <c r="E141" s="22"/>
      <c r="F141" s="39" t="s">
        <v>29</v>
      </c>
      <c r="G141" s="42"/>
      <c r="H141" s="42"/>
      <c r="I141" s="42"/>
      <c r="J141" s="42"/>
      <c r="K141" s="42"/>
      <c r="L141" s="42"/>
      <c r="M141" s="42">
        <v>2219.4</v>
      </c>
    </row>
    <row r="142" spans="1:13" ht="24.75" customHeight="1">
      <c r="A142" s="12"/>
      <c r="B142" s="56"/>
      <c r="C142" s="64"/>
      <c r="D142" s="22"/>
      <c r="E142" s="22"/>
      <c r="F142" s="44" t="s">
        <v>30</v>
      </c>
      <c r="G142" s="42"/>
      <c r="H142" s="42"/>
      <c r="I142" s="42"/>
      <c r="J142" s="42"/>
      <c r="K142" s="42"/>
      <c r="L142" s="42"/>
      <c r="M142" s="42">
        <v>0</v>
      </c>
    </row>
    <row r="143" spans="1:13" ht="24.75" customHeight="1">
      <c r="A143" s="12"/>
      <c r="B143" s="56"/>
      <c r="C143" s="64"/>
      <c r="D143" s="22"/>
      <c r="E143" s="22"/>
      <c r="F143" s="39" t="s">
        <v>31</v>
      </c>
      <c r="G143" s="42"/>
      <c r="H143" s="42"/>
      <c r="I143" s="42"/>
      <c r="J143" s="42"/>
      <c r="K143" s="42"/>
      <c r="L143" s="42"/>
      <c r="M143" s="42">
        <v>39</v>
      </c>
    </row>
    <row r="144" spans="1:13" ht="63" customHeight="1">
      <c r="A144" s="12"/>
      <c r="B144" s="56" t="s">
        <v>86</v>
      </c>
      <c r="C144" s="36" t="s">
        <v>87</v>
      </c>
      <c r="D144" s="22"/>
      <c r="E144" s="36" t="s">
        <v>88</v>
      </c>
      <c r="F144" s="28" t="s">
        <v>24</v>
      </c>
      <c r="G144" s="42">
        <f>G149+G148+G147+G146+G145</f>
        <v>5000</v>
      </c>
      <c r="H144" s="42"/>
      <c r="I144" s="42"/>
      <c r="J144" s="42">
        <f>J149+J148+J147+J146+J145</f>
        <v>0</v>
      </c>
      <c r="K144" s="42">
        <f>K149+K148+K147+K146+K145</f>
        <v>0</v>
      </c>
      <c r="L144" s="42">
        <f>L149+L148+L147+L146+L145</f>
        <v>0</v>
      </c>
      <c r="M144" s="42">
        <f>M149+M148+M147+M146+M145</f>
        <v>5000</v>
      </c>
    </row>
    <row r="145" spans="1:13" ht="24.75" customHeight="1">
      <c r="A145" s="12"/>
      <c r="B145" s="56"/>
      <c r="C145" s="36"/>
      <c r="D145" s="22"/>
      <c r="E145" s="36"/>
      <c r="F145" s="39" t="s">
        <v>27</v>
      </c>
      <c r="G145" s="42">
        <f aca="true" t="shared" si="50" ref="G145:G149">H145+I145+J145+K145+L145+M145</f>
        <v>4539.6</v>
      </c>
      <c r="H145" s="42"/>
      <c r="I145" s="42"/>
      <c r="J145" s="42">
        <v>0</v>
      </c>
      <c r="K145" s="42"/>
      <c r="L145" s="42"/>
      <c r="M145" s="42">
        <v>4539.6</v>
      </c>
    </row>
    <row r="146" spans="1:13" ht="24.75" customHeight="1">
      <c r="A146" s="12"/>
      <c r="B146" s="56"/>
      <c r="C146" s="36"/>
      <c r="D146" s="22"/>
      <c r="E146" s="36"/>
      <c r="F146" s="39" t="s">
        <v>28</v>
      </c>
      <c r="G146" s="42">
        <f t="shared" si="50"/>
        <v>189.1</v>
      </c>
      <c r="H146" s="42"/>
      <c r="I146" s="42"/>
      <c r="J146" s="42">
        <v>0</v>
      </c>
      <c r="K146" s="42"/>
      <c r="L146" s="42"/>
      <c r="M146" s="42">
        <v>189.1</v>
      </c>
    </row>
    <row r="147" spans="1:13" ht="24.75" customHeight="1">
      <c r="A147" s="12"/>
      <c r="B147" s="56"/>
      <c r="C147" s="36"/>
      <c r="D147" s="22"/>
      <c r="E147" s="36"/>
      <c r="F147" s="39" t="s">
        <v>29</v>
      </c>
      <c r="G147" s="42">
        <f t="shared" si="50"/>
        <v>0</v>
      </c>
      <c r="H147" s="42"/>
      <c r="I147" s="42"/>
      <c r="J147" s="42"/>
      <c r="K147" s="42"/>
      <c r="L147" s="42"/>
      <c r="M147" s="42"/>
    </row>
    <row r="148" spans="1:13" ht="24.75" customHeight="1">
      <c r="A148" s="12"/>
      <c r="B148" s="56"/>
      <c r="C148" s="36"/>
      <c r="D148" s="22"/>
      <c r="E148" s="36"/>
      <c r="F148" s="44" t="s">
        <v>30</v>
      </c>
      <c r="G148" s="42">
        <f t="shared" si="50"/>
        <v>146.3</v>
      </c>
      <c r="H148" s="42"/>
      <c r="I148" s="42"/>
      <c r="J148" s="42">
        <v>0</v>
      </c>
      <c r="K148" s="42"/>
      <c r="L148" s="42"/>
      <c r="M148" s="42">
        <v>146.3</v>
      </c>
    </row>
    <row r="149" spans="1:13" ht="24.75" customHeight="1">
      <c r="A149" s="12"/>
      <c r="B149" s="56"/>
      <c r="C149" s="36"/>
      <c r="D149" s="22"/>
      <c r="E149" s="36"/>
      <c r="F149" s="39" t="s">
        <v>31</v>
      </c>
      <c r="G149" s="42">
        <f t="shared" si="50"/>
        <v>125</v>
      </c>
      <c r="H149" s="42"/>
      <c r="I149" s="42"/>
      <c r="J149" s="42">
        <v>0</v>
      </c>
      <c r="K149" s="42"/>
      <c r="L149" s="42"/>
      <c r="M149" s="42">
        <v>125</v>
      </c>
    </row>
    <row r="150" spans="1:13" ht="68.25" customHeight="1">
      <c r="A150" s="12"/>
      <c r="B150" s="56" t="s">
        <v>89</v>
      </c>
      <c r="C150" s="36" t="s">
        <v>90</v>
      </c>
      <c r="D150" s="22"/>
      <c r="E150" s="36" t="s">
        <v>88</v>
      </c>
      <c r="F150" s="28" t="s">
        <v>24</v>
      </c>
      <c r="G150" s="42">
        <f>G155+G154+G153+G152+G151</f>
        <v>7000</v>
      </c>
      <c r="H150" s="42"/>
      <c r="I150" s="42"/>
      <c r="J150" s="42">
        <f>J155+J154+J153+J152+J151</f>
        <v>0</v>
      </c>
      <c r="K150" s="42">
        <f>K155+K154+K153+K152+K151</f>
        <v>0</v>
      </c>
      <c r="L150" s="42">
        <f>L155+L154+L153+L152+L151</f>
        <v>0</v>
      </c>
      <c r="M150" s="42">
        <f>M155+M154+M153+M152+M151</f>
        <v>7000</v>
      </c>
    </row>
    <row r="151" spans="1:13" ht="24.75" customHeight="1">
      <c r="A151" s="12"/>
      <c r="B151" s="56"/>
      <c r="C151" s="36"/>
      <c r="D151" s="22"/>
      <c r="E151" s="36"/>
      <c r="F151" s="39" t="s">
        <v>27</v>
      </c>
      <c r="G151" s="42">
        <f aca="true" t="shared" si="51" ref="G151:G155">H151+I151+J151+K151+L151+M151</f>
        <v>6285.6</v>
      </c>
      <c r="H151" s="42"/>
      <c r="I151" s="42"/>
      <c r="J151" s="42">
        <v>0</v>
      </c>
      <c r="K151" s="42"/>
      <c r="L151" s="42"/>
      <c r="M151" s="42">
        <v>6285.6</v>
      </c>
    </row>
    <row r="152" spans="1:13" ht="24.75" customHeight="1">
      <c r="A152" s="12"/>
      <c r="B152" s="56"/>
      <c r="C152" s="36"/>
      <c r="D152" s="22"/>
      <c r="E152" s="36"/>
      <c r="F152" s="39" t="s">
        <v>28</v>
      </c>
      <c r="G152" s="42">
        <f t="shared" si="51"/>
        <v>261.9</v>
      </c>
      <c r="H152" s="42"/>
      <c r="I152" s="42"/>
      <c r="J152" s="42">
        <v>0</v>
      </c>
      <c r="K152" s="42"/>
      <c r="L152" s="42"/>
      <c r="M152" s="42">
        <v>261.9</v>
      </c>
    </row>
    <row r="153" spans="1:13" ht="24.75" customHeight="1">
      <c r="A153" s="12"/>
      <c r="B153" s="56"/>
      <c r="C153" s="36"/>
      <c r="D153" s="22"/>
      <c r="E153" s="36"/>
      <c r="F153" s="39" t="s">
        <v>29</v>
      </c>
      <c r="G153" s="42">
        <f t="shared" si="51"/>
        <v>0</v>
      </c>
      <c r="H153" s="42"/>
      <c r="I153" s="42"/>
      <c r="J153" s="42"/>
      <c r="K153" s="42"/>
      <c r="L153" s="42"/>
      <c r="M153" s="42"/>
    </row>
    <row r="154" spans="1:13" ht="24.75" customHeight="1">
      <c r="A154" s="12"/>
      <c r="B154" s="56"/>
      <c r="C154" s="36"/>
      <c r="D154" s="22"/>
      <c r="E154" s="36"/>
      <c r="F154" s="44" t="s">
        <v>30</v>
      </c>
      <c r="G154" s="42">
        <f t="shared" si="51"/>
        <v>202.5</v>
      </c>
      <c r="H154" s="42"/>
      <c r="I154" s="42"/>
      <c r="J154" s="42">
        <v>0</v>
      </c>
      <c r="K154" s="42"/>
      <c r="L154" s="42"/>
      <c r="M154" s="42">
        <v>202.5</v>
      </c>
    </row>
    <row r="155" spans="1:13" ht="24.75" customHeight="1">
      <c r="A155" s="12"/>
      <c r="B155" s="56"/>
      <c r="C155" s="36"/>
      <c r="D155" s="22"/>
      <c r="E155" s="36"/>
      <c r="F155" s="39" t="s">
        <v>31</v>
      </c>
      <c r="G155" s="42">
        <f t="shared" si="51"/>
        <v>250</v>
      </c>
      <c r="H155" s="42"/>
      <c r="I155" s="42"/>
      <c r="J155" s="42">
        <v>0</v>
      </c>
      <c r="K155" s="42"/>
      <c r="L155" s="42"/>
      <c r="M155" s="42">
        <v>250</v>
      </c>
    </row>
    <row r="156" spans="1:13" ht="60.75" customHeight="1">
      <c r="A156" s="12"/>
      <c r="B156" s="56" t="s">
        <v>91</v>
      </c>
      <c r="C156" s="36" t="s">
        <v>92</v>
      </c>
      <c r="D156" s="22"/>
      <c r="E156" s="36" t="s">
        <v>88</v>
      </c>
      <c r="F156" s="28" t="s">
        <v>24</v>
      </c>
      <c r="G156" s="42">
        <f>G161+G160+G159+G158+G157</f>
        <v>7000</v>
      </c>
      <c r="H156" s="42"/>
      <c r="I156" s="42"/>
      <c r="J156" s="42">
        <f>J157+J158+J159+J160+J161</f>
        <v>0</v>
      </c>
      <c r="K156" s="42">
        <f>K161+K160+K159+K158+K157</f>
        <v>0</v>
      </c>
      <c r="L156" s="42">
        <f>L161+L160+L159+L158+L157</f>
        <v>0</v>
      </c>
      <c r="M156" s="42">
        <f>M161+M160+M159+M158+M157</f>
        <v>7000</v>
      </c>
    </row>
    <row r="157" spans="1:13" ht="24.75" customHeight="1">
      <c r="A157" s="12"/>
      <c r="B157" s="56"/>
      <c r="C157" s="36"/>
      <c r="D157" s="22"/>
      <c r="E157" s="36"/>
      <c r="F157" s="39" t="s">
        <v>27</v>
      </c>
      <c r="G157" s="42">
        <f>I157+J157+K157+L157+M157</f>
        <v>6285.6</v>
      </c>
      <c r="H157" s="42"/>
      <c r="I157" s="42"/>
      <c r="J157" s="42">
        <v>0</v>
      </c>
      <c r="K157" s="42"/>
      <c r="L157" s="42"/>
      <c r="M157" s="42">
        <v>6285.6</v>
      </c>
    </row>
    <row r="158" spans="1:13" ht="24.75" customHeight="1">
      <c r="A158" s="12"/>
      <c r="B158" s="56"/>
      <c r="C158" s="36"/>
      <c r="D158" s="22"/>
      <c r="E158" s="36"/>
      <c r="F158" s="39" t="s">
        <v>28</v>
      </c>
      <c r="G158" s="42">
        <f>H158+I158+J158+K158+L158+M158</f>
        <v>261.9</v>
      </c>
      <c r="H158" s="42"/>
      <c r="I158" s="42"/>
      <c r="J158" s="42">
        <v>0</v>
      </c>
      <c r="K158" s="42"/>
      <c r="L158" s="42"/>
      <c r="M158" s="42">
        <v>261.9</v>
      </c>
    </row>
    <row r="159" spans="1:13" ht="24.75" customHeight="1">
      <c r="A159" s="12"/>
      <c r="B159" s="56"/>
      <c r="C159" s="36"/>
      <c r="D159" s="22"/>
      <c r="E159" s="36"/>
      <c r="F159" s="39" t="s">
        <v>29</v>
      </c>
      <c r="G159" s="42"/>
      <c r="H159" s="42"/>
      <c r="I159" s="42"/>
      <c r="J159" s="42"/>
      <c r="K159" s="42"/>
      <c r="L159" s="42"/>
      <c r="M159" s="42"/>
    </row>
    <row r="160" spans="1:13" ht="24.75" customHeight="1">
      <c r="A160" s="12"/>
      <c r="B160" s="56"/>
      <c r="C160" s="36"/>
      <c r="D160" s="22"/>
      <c r="E160" s="36"/>
      <c r="F160" s="44" t="s">
        <v>30</v>
      </c>
      <c r="G160" s="42">
        <f aca="true" t="shared" si="52" ref="G160:G161">H160+I160+J160+K160+L160+M160</f>
        <v>202.5</v>
      </c>
      <c r="H160" s="42"/>
      <c r="I160" s="42"/>
      <c r="J160" s="42">
        <v>0</v>
      </c>
      <c r="K160" s="42"/>
      <c r="L160" s="42"/>
      <c r="M160" s="42">
        <v>202.5</v>
      </c>
    </row>
    <row r="161" spans="1:13" ht="24.75" customHeight="1">
      <c r="A161" s="12"/>
      <c r="B161" s="56"/>
      <c r="C161" s="36"/>
      <c r="D161" s="22"/>
      <c r="E161" s="36"/>
      <c r="F161" s="39" t="s">
        <v>31</v>
      </c>
      <c r="G161" s="42">
        <f t="shared" si="52"/>
        <v>250</v>
      </c>
      <c r="H161" s="42"/>
      <c r="I161" s="42"/>
      <c r="J161" s="42">
        <v>0</v>
      </c>
      <c r="K161" s="42"/>
      <c r="L161" s="42"/>
      <c r="M161" s="42">
        <v>250</v>
      </c>
    </row>
    <row r="162" spans="1:13" ht="63.75" customHeight="1">
      <c r="A162" s="12"/>
      <c r="B162" s="56" t="s">
        <v>93</v>
      </c>
      <c r="C162" s="36" t="s">
        <v>94</v>
      </c>
      <c r="D162" s="22"/>
      <c r="E162" s="36" t="s">
        <v>88</v>
      </c>
      <c r="F162" s="28" t="s">
        <v>24</v>
      </c>
      <c r="G162" s="42">
        <f>G163+G164+G165+G166+G167</f>
        <v>7000</v>
      </c>
      <c r="H162" s="42"/>
      <c r="I162" s="42"/>
      <c r="J162" s="42">
        <f>J167+J166+J165+J164+J163</f>
        <v>0</v>
      </c>
      <c r="K162" s="42">
        <f>K167+K166+K165+K164+K163</f>
        <v>0</v>
      </c>
      <c r="L162" s="42">
        <f>L167+L166+L165+L164+L163</f>
        <v>0</v>
      </c>
      <c r="M162" s="42">
        <f>M167+M166+M165+M164+M163</f>
        <v>7000</v>
      </c>
    </row>
    <row r="163" spans="1:13" ht="24.75" customHeight="1">
      <c r="A163" s="12"/>
      <c r="B163" s="56"/>
      <c r="C163" s="36"/>
      <c r="D163" s="22"/>
      <c r="E163" s="36"/>
      <c r="F163" s="39" t="s">
        <v>27</v>
      </c>
      <c r="G163" s="42">
        <f aca="true" t="shared" si="53" ref="G163:G167">H163+I163+J163+K163+L163+M163</f>
        <v>6285.6</v>
      </c>
      <c r="H163" s="42"/>
      <c r="I163" s="42"/>
      <c r="J163" s="42">
        <v>0</v>
      </c>
      <c r="K163" s="42"/>
      <c r="L163" s="42"/>
      <c r="M163" s="42">
        <v>6285.6</v>
      </c>
    </row>
    <row r="164" spans="1:13" ht="24.75" customHeight="1">
      <c r="A164" s="12"/>
      <c r="B164" s="56"/>
      <c r="C164" s="36"/>
      <c r="D164" s="22"/>
      <c r="E164" s="36"/>
      <c r="F164" s="39" t="s">
        <v>28</v>
      </c>
      <c r="G164" s="42">
        <f t="shared" si="53"/>
        <v>261.9</v>
      </c>
      <c r="H164" s="42"/>
      <c r="I164" s="42"/>
      <c r="J164" s="42">
        <v>0</v>
      </c>
      <c r="K164" s="42"/>
      <c r="L164" s="42"/>
      <c r="M164" s="42">
        <v>261.9</v>
      </c>
    </row>
    <row r="165" spans="1:13" ht="24.75" customHeight="1">
      <c r="A165" s="12"/>
      <c r="B165" s="56"/>
      <c r="C165" s="36"/>
      <c r="D165" s="22"/>
      <c r="E165" s="36"/>
      <c r="F165" s="39" t="s">
        <v>29</v>
      </c>
      <c r="G165" s="42">
        <f t="shared" si="53"/>
        <v>0</v>
      </c>
      <c r="H165" s="42"/>
      <c r="I165" s="42"/>
      <c r="J165" s="42">
        <v>0</v>
      </c>
      <c r="K165" s="42"/>
      <c r="L165" s="42"/>
      <c r="M165" s="42"/>
    </row>
    <row r="166" spans="1:13" ht="24.75" customHeight="1">
      <c r="A166" s="12"/>
      <c r="B166" s="56"/>
      <c r="C166" s="36"/>
      <c r="D166" s="22"/>
      <c r="E166" s="36"/>
      <c r="F166" s="44" t="s">
        <v>30</v>
      </c>
      <c r="G166" s="42">
        <f t="shared" si="53"/>
        <v>202.5</v>
      </c>
      <c r="H166" s="42"/>
      <c r="I166" s="42"/>
      <c r="J166" s="42">
        <v>0</v>
      </c>
      <c r="K166" s="42"/>
      <c r="L166" s="42"/>
      <c r="M166" s="42">
        <v>202.5</v>
      </c>
    </row>
    <row r="167" spans="1:13" ht="24.75" customHeight="1">
      <c r="A167" s="12"/>
      <c r="B167" s="56"/>
      <c r="C167" s="36"/>
      <c r="D167" s="22"/>
      <c r="E167" s="36"/>
      <c r="F167" s="39" t="s">
        <v>31</v>
      </c>
      <c r="G167" s="42">
        <f t="shared" si="53"/>
        <v>250</v>
      </c>
      <c r="H167" s="42"/>
      <c r="I167" s="42"/>
      <c r="J167" s="42">
        <v>0</v>
      </c>
      <c r="K167" s="42"/>
      <c r="L167" s="42"/>
      <c r="M167" s="42">
        <v>250</v>
      </c>
    </row>
    <row r="168" spans="1:13" ht="60.75" customHeight="1">
      <c r="A168" s="12"/>
      <c r="B168" s="56" t="s">
        <v>95</v>
      </c>
      <c r="C168" s="36" t="s">
        <v>96</v>
      </c>
      <c r="D168" s="22"/>
      <c r="E168" s="36" t="s">
        <v>88</v>
      </c>
      <c r="F168" s="28" t="s">
        <v>24</v>
      </c>
      <c r="G168" s="42">
        <f>G169+G170+G171+G172+G173</f>
        <v>9000</v>
      </c>
      <c r="H168" s="42"/>
      <c r="I168" s="42"/>
      <c r="J168" s="42">
        <f>J169+J170+J171+J172+J173</f>
        <v>0</v>
      </c>
      <c r="K168" s="42">
        <f>K173+K172+K171+K170+K169</f>
        <v>0</v>
      </c>
      <c r="L168" s="42">
        <f>L173+L172+L171+L170+L169</f>
        <v>0</v>
      </c>
      <c r="M168" s="42">
        <f>M173+M172+M171+M170+M169</f>
        <v>9000</v>
      </c>
    </row>
    <row r="169" spans="1:13" ht="24.75" customHeight="1">
      <c r="A169" s="12"/>
      <c r="B169" s="56"/>
      <c r="C169" s="36"/>
      <c r="D169" s="22"/>
      <c r="E169" s="36"/>
      <c r="F169" s="39" t="s">
        <v>27</v>
      </c>
      <c r="G169" s="42">
        <f aca="true" t="shared" si="54" ref="G169:G170">H169+I169+J169+K169+L169+M169</f>
        <v>8269.1</v>
      </c>
      <c r="H169" s="42"/>
      <c r="I169" s="42"/>
      <c r="J169" s="42">
        <v>0</v>
      </c>
      <c r="K169" s="42"/>
      <c r="L169" s="42"/>
      <c r="M169" s="42">
        <v>8269.1</v>
      </c>
    </row>
    <row r="170" spans="1:13" ht="24.75" customHeight="1">
      <c r="A170" s="12"/>
      <c r="B170" s="56"/>
      <c r="C170" s="36"/>
      <c r="D170" s="22"/>
      <c r="E170" s="36"/>
      <c r="F170" s="39" t="s">
        <v>28</v>
      </c>
      <c r="G170" s="42">
        <f t="shared" si="54"/>
        <v>344.5</v>
      </c>
      <c r="H170" s="42"/>
      <c r="I170" s="42"/>
      <c r="J170" s="42">
        <v>0</v>
      </c>
      <c r="K170" s="42"/>
      <c r="L170" s="42"/>
      <c r="M170" s="42">
        <v>344.5</v>
      </c>
    </row>
    <row r="171" spans="1:13" ht="24.75" customHeight="1">
      <c r="A171" s="12"/>
      <c r="B171" s="56"/>
      <c r="C171" s="36"/>
      <c r="D171" s="22"/>
      <c r="E171" s="36"/>
      <c r="F171" s="39" t="s">
        <v>29</v>
      </c>
      <c r="G171" s="42">
        <f>H171+I171+J171+K171+M171</f>
        <v>0</v>
      </c>
      <c r="H171" s="42"/>
      <c r="I171" s="42"/>
      <c r="J171" s="42">
        <v>0</v>
      </c>
      <c r="K171" s="42"/>
      <c r="L171" s="42"/>
      <c r="M171" s="42"/>
    </row>
    <row r="172" spans="1:13" ht="24.75" customHeight="1">
      <c r="A172" s="12"/>
      <c r="B172" s="56"/>
      <c r="C172" s="36"/>
      <c r="D172" s="22"/>
      <c r="E172" s="36"/>
      <c r="F172" s="44" t="s">
        <v>30</v>
      </c>
      <c r="G172" s="42">
        <f aca="true" t="shared" si="55" ref="G172:G173">H172+I172+J172+K172+L172+M172</f>
        <v>266.4</v>
      </c>
      <c r="H172" s="42"/>
      <c r="I172" s="42"/>
      <c r="J172" s="42">
        <v>0</v>
      </c>
      <c r="K172" s="42"/>
      <c r="L172" s="42"/>
      <c r="M172" s="42">
        <v>266.4</v>
      </c>
    </row>
    <row r="173" spans="1:13" ht="24.75" customHeight="1">
      <c r="A173" s="12"/>
      <c r="B173" s="56"/>
      <c r="C173" s="36"/>
      <c r="D173" s="22"/>
      <c r="E173" s="36"/>
      <c r="F173" s="39" t="s">
        <v>31</v>
      </c>
      <c r="G173" s="42">
        <f t="shared" si="55"/>
        <v>120</v>
      </c>
      <c r="H173" s="42"/>
      <c r="I173" s="42"/>
      <c r="J173" s="42">
        <v>0</v>
      </c>
      <c r="K173" s="42"/>
      <c r="L173" s="42"/>
      <c r="M173" s="42">
        <v>120</v>
      </c>
    </row>
    <row r="174" spans="1:13" ht="62.25" customHeight="1">
      <c r="A174" s="12"/>
      <c r="B174" s="56" t="s">
        <v>97</v>
      </c>
      <c r="C174" s="36" t="s">
        <v>98</v>
      </c>
      <c r="D174" s="22"/>
      <c r="E174" s="36" t="s">
        <v>88</v>
      </c>
      <c r="F174" s="28" t="s">
        <v>24</v>
      </c>
      <c r="G174" s="42">
        <f>G179+G178+G177+G176+G175</f>
        <v>15500</v>
      </c>
      <c r="H174" s="42"/>
      <c r="I174" s="42"/>
      <c r="J174" s="42">
        <f>J175+J176+J177+J178+J179</f>
        <v>0</v>
      </c>
      <c r="K174" s="42">
        <f>K175+K176+K177+K178+K179</f>
        <v>0</v>
      </c>
      <c r="L174" s="42">
        <f>L175+L176+L177+L178+L179</f>
        <v>0</v>
      </c>
      <c r="M174" s="42">
        <f>M175+M176+M177+M178+M179</f>
        <v>15500</v>
      </c>
    </row>
    <row r="175" spans="1:13" ht="24.75" customHeight="1">
      <c r="A175" s="12"/>
      <c r="B175" s="56"/>
      <c r="C175" s="36"/>
      <c r="D175" s="22"/>
      <c r="E175" s="36"/>
      <c r="F175" s="39" t="s">
        <v>27</v>
      </c>
      <c r="G175" s="42">
        <f aca="true" t="shared" si="56" ref="G175:G179">H175+I175+J175+K175+L175+M175</f>
        <v>14317.2</v>
      </c>
      <c r="H175" s="42"/>
      <c r="I175" s="42"/>
      <c r="J175" s="42">
        <v>0</v>
      </c>
      <c r="K175" s="42"/>
      <c r="L175" s="42"/>
      <c r="M175" s="42">
        <v>14317.2</v>
      </c>
    </row>
    <row r="176" spans="1:13" ht="24.75" customHeight="1">
      <c r="A176" s="12"/>
      <c r="B176" s="56"/>
      <c r="C176" s="36"/>
      <c r="D176" s="22"/>
      <c r="E176" s="36"/>
      <c r="F176" s="39" t="s">
        <v>28</v>
      </c>
      <c r="G176" s="42">
        <f t="shared" si="56"/>
        <v>596.5</v>
      </c>
      <c r="H176" s="42"/>
      <c r="I176" s="42"/>
      <c r="J176" s="42">
        <v>0</v>
      </c>
      <c r="K176" s="42"/>
      <c r="L176" s="42"/>
      <c r="M176" s="42">
        <v>596.5</v>
      </c>
    </row>
    <row r="177" spans="1:13" ht="24.75" customHeight="1">
      <c r="A177" s="12"/>
      <c r="B177" s="56"/>
      <c r="C177" s="36"/>
      <c r="D177" s="22"/>
      <c r="E177" s="36"/>
      <c r="F177" s="39" t="s">
        <v>29</v>
      </c>
      <c r="G177" s="42">
        <f t="shared" si="56"/>
        <v>0</v>
      </c>
      <c r="H177" s="42"/>
      <c r="I177" s="42"/>
      <c r="J177" s="42">
        <v>0</v>
      </c>
      <c r="K177" s="42"/>
      <c r="L177" s="42"/>
      <c r="M177" s="42">
        <v>0</v>
      </c>
    </row>
    <row r="178" spans="1:13" ht="24.75" customHeight="1">
      <c r="A178" s="12"/>
      <c r="B178" s="56"/>
      <c r="C178" s="36"/>
      <c r="D178" s="22"/>
      <c r="E178" s="36"/>
      <c r="F178" s="44" t="s">
        <v>30</v>
      </c>
      <c r="G178" s="42">
        <f t="shared" si="56"/>
        <v>461.3</v>
      </c>
      <c r="H178" s="42"/>
      <c r="I178" s="42"/>
      <c r="J178" s="42">
        <v>0</v>
      </c>
      <c r="K178" s="42"/>
      <c r="L178" s="42"/>
      <c r="M178" s="42">
        <v>461.3</v>
      </c>
    </row>
    <row r="179" spans="1:13" ht="24.75" customHeight="1">
      <c r="A179" s="12"/>
      <c r="B179" s="56"/>
      <c r="C179" s="36"/>
      <c r="D179" s="22"/>
      <c r="E179" s="36"/>
      <c r="F179" s="39" t="s">
        <v>31</v>
      </c>
      <c r="G179" s="42">
        <f t="shared" si="56"/>
        <v>125</v>
      </c>
      <c r="H179" s="42"/>
      <c r="I179" s="42"/>
      <c r="J179" s="42">
        <v>0</v>
      </c>
      <c r="K179" s="42"/>
      <c r="L179" s="42"/>
      <c r="M179" s="42">
        <v>125</v>
      </c>
    </row>
    <row r="180" spans="1:13" ht="63.75" customHeight="1">
      <c r="A180" s="12"/>
      <c r="B180" s="56" t="s">
        <v>99</v>
      </c>
      <c r="C180" s="62" t="s">
        <v>36</v>
      </c>
      <c r="D180" s="22" t="s">
        <v>64</v>
      </c>
      <c r="E180" s="22" t="s">
        <v>100</v>
      </c>
      <c r="F180" s="28" t="s">
        <v>24</v>
      </c>
      <c r="G180" s="65">
        <f>G185+G184+G183+G182+G181</f>
        <v>19024.5</v>
      </c>
      <c r="H180" s="65">
        <f>H185+H184+H183+H182+H181</f>
        <v>19024.5</v>
      </c>
      <c r="I180" s="42">
        <f>I185+I184+I183+I182+I181</f>
        <v>0</v>
      </c>
      <c r="J180" s="42">
        <f>J185+J184+J183+J182+J181</f>
        <v>0</v>
      </c>
      <c r="K180" s="46">
        <f>K185+K184+K183+K182+K181</f>
        <v>0</v>
      </c>
      <c r="L180" s="46">
        <f>L185+L184+L183+L182+L181</f>
        <v>0</v>
      </c>
      <c r="M180" s="43">
        <f>M185+M184+M183+M182+M181</f>
        <v>0</v>
      </c>
    </row>
    <row r="181" spans="1:13" ht="24.75" customHeight="1">
      <c r="A181" s="12"/>
      <c r="B181" s="56"/>
      <c r="C181" s="62"/>
      <c r="D181" s="22"/>
      <c r="E181" s="22"/>
      <c r="F181" s="39" t="s">
        <v>27</v>
      </c>
      <c r="G181" s="65">
        <f aca="true" t="shared" si="57" ref="G181:G185">H181+I181+J181+K181+L181+M181</f>
        <v>14178.800000000001</v>
      </c>
      <c r="H181" s="65">
        <f aca="true" t="shared" si="58" ref="H181:H182">H199+H193+H187</f>
        <v>14178.800000000001</v>
      </c>
      <c r="I181" s="66">
        <v>0</v>
      </c>
      <c r="J181" s="42">
        <f aca="true" t="shared" si="59" ref="J181:J185">J180+J180+J180</f>
        <v>0</v>
      </c>
      <c r="K181" s="29">
        <f aca="true" t="shared" si="60" ref="K181:K185">K180+K180</f>
        <v>0</v>
      </c>
      <c r="L181" s="29">
        <v>0</v>
      </c>
      <c r="M181" s="43">
        <v>0</v>
      </c>
    </row>
    <row r="182" spans="1:13" ht="24.75" customHeight="1">
      <c r="A182" s="12"/>
      <c r="B182" s="56"/>
      <c r="C182" s="62"/>
      <c r="D182" s="22"/>
      <c r="E182" s="22"/>
      <c r="F182" s="39" t="s">
        <v>28</v>
      </c>
      <c r="G182" s="42">
        <f t="shared" si="57"/>
        <v>4235.2</v>
      </c>
      <c r="H182" s="65">
        <f t="shared" si="58"/>
        <v>4235.2</v>
      </c>
      <c r="I182" s="67">
        <v>0</v>
      </c>
      <c r="J182" s="42">
        <f t="shared" si="59"/>
        <v>0</v>
      </c>
      <c r="K182" s="29">
        <f t="shared" si="60"/>
        <v>0</v>
      </c>
      <c r="L182" s="29">
        <v>0</v>
      </c>
      <c r="M182" s="43">
        <v>0</v>
      </c>
    </row>
    <row r="183" spans="1:13" ht="24.75" customHeight="1">
      <c r="A183" s="12"/>
      <c r="B183" s="56"/>
      <c r="C183" s="62"/>
      <c r="D183" s="22"/>
      <c r="E183" s="22"/>
      <c r="F183" s="39" t="s">
        <v>29</v>
      </c>
      <c r="G183" s="65">
        <f t="shared" si="57"/>
        <v>377.5</v>
      </c>
      <c r="H183" s="65">
        <f>H189+H195</f>
        <v>377.5</v>
      </c>
      <c r="I183" s="67">
        <v>0</v>
      </c>
      <c r="J183" s="42">
        <f t="shared" si="59"/>
        <v>0</v>
      </c>
      <c r="K183" s="29">
        <f t="shared" si="60"/>
        <v>0</v>
      </c>
      <c r="L183" s="29">
        <v>0</v>
      </c>
      <c r="M183" s="43">
        <v>0</v>
      </c>
    </row>
    <row r="184" spans="1:13" ht="19.5" customHeight="1">
      <c r="A184" s="12"/>
      <c r="B184" s="56"/>
      <c r="C184" s="62"/>
      <c r="D184" s="22"/>
      <c r="E184" s="22"/>
      <c r="F184" s="44" t="s">
        <v>30</v>
      </c>
      <c r="G184" s="42">
        <f t="shared" si="57"/>
        <v>192</v>
      </c>
      <c r="H184" s="42">
        <f>H202</f>
        <v>192</v>
      </c>
      <c r="I184" s="67">
        <v>0</v>
      </c>
      <c r="J184" s="42">
        <f t="shared" si="59"/>
        <v>0</v>
      </c>
      <c r="K184" s="29">
        <f t="shared" si="60"/>
        <v>0</v>
      </c>
      <c r="L184" s="29">
        <v>0</v>
      </c>
      <c r="M184" s="43">
        <v>0</v>
      </c>
    </row>
    <row r="185" spans="1:13" ht="24.75" customHeight="1">
      <c r="A185" s="12"/>
      <c r="B185" s="56"/>
      <c r="C185" s="62"/>
      <c r="D185" s="22"/>
      <c r="E185" s="22"/>
      <c r="F185" s="39" t="s">
        <v>31</v>
      </c>
      <c r="G185" s="42">
        <f t="shared" si="57"/>
        <v>41</v>
      </c>
      <c r="H185" s="42">
        <f>H203+H197+H191</f>
        <v>41</v>
      </c>
      <c r="I185" s="67">
        <v>0</v>
      </c>
      <c r="J185" s="42">
        <f t="shared" si="59"/>
        <v>0</v>
      </c>
      <c r="K185" s="29">
        <f t="shared" si="60"/>
        <v>0</v>
      </c>
      <c r="L185" s="29">
        <v>0</v>
      </c>
      <c r="M185" s="43">
        <v>0</v>
      </c>
    </row>
    <row r="186" spans="1:13" ht="59.25" customHeight="1">
      <c r="A186" s="12"/>
      <c r="B186" s="56" t="s">
        <v>101</v>
      </c>
      <c r="C186" s="36" t="s">
        <v>102</v>
      </c>
      <c r="D186" s="22"/>
      <c r="E186" s="22" t="s">
        <v>103</v>
      </c>
      <c r="F186" s="28" t="s">
        <v>24</v>
      </c>
      <c r="G186" s="42">
        <f>G191+G190+G189+G188+G187</f>
        <v>6812.5</v>
      </c>
      <c r="H186" s="65">
        <f>H191+H190+H189+H188+H187</f>
        <v>6812.5</v>
      </c>
      <c r="I186" s="67"/>
      <c r="J186" s="42"/>
      <c r="K186" s="29"/>
      <c r="L186" s="29"/>
      <c r="M186" s="43"/>
    </row>
    <row r="187" spans="1:13" ht="24.75" customHeight="1">
      <c r="A187" s="12"/>
      <c r="B187" s="56"/>
      <c r="C187" s="36"/>
      <c r="D187" s="22"/>
      <c r="E187" s="22"/>
      <c r="F187" s="39" t="s">
        <v>27</v>
      </c>
      <c r="G187" s="42">
        <f aca="true" t="shared" si="61" ref="G187:G189">H187</f>
        <v>5077.1</v>
      </c>
      <c r="H187" s="42">
        <v>5077.1</v>
      </c>
      <c r="I187" s="67"/>
      <c r="J187" s="42"/>
      <c r="K187" s="29"/>
      <c r="L187" s="29"/>
      <c r="M187" s="43"/>
    </row>
    <row r="188" spans="1:13" ht="24.75" customHeight="1">
      <c r="A188" s="12"/>
      <c r="B188" s="56"/>
      <c r="C188" s="36"/>
      <c r="D188" s="22"/>
      <c r="E188" s="22"/>
      <c r="F188" s="39" t="s">
        <v>28</v>
      </c>
      <c r="G188" s="42">
        <f t="shared" si="61"/>
        <v>1516.5</v>
      </c>
      <c r="H188" s="65">
        <v>1516.5</v>
      </c>
      <c r="I188" s="67"/>
      <c r="J188" s="42"/>
      <c r="K188" s="29"/>
      <c r="L188" s="29"/>
      <c r="M188" s="43"/>
    </row>
    <row r="189" spans="1:13" ht="24.75" customHeight="1">
      <c r="A189" s="12"/>
      <c r="B189" s="56"/>
      <c r="C189" s="36"/>
      <c r="D189" s="22"/>
      <c r="E189" s="22"/>
      <c r="F189" s="39" t="s">
        <v>29</v>
      </c>
      <c r="G189" s="42">
        <f t="shared" si="61"/>
        <v>203.9</v>
      </c>
      <c r="H189" s="65">
        <v>203.9</v>
      </c>
      <c r="I189" s="67"/>
      <c r="J189" s="42"/>
      <c r="K189" s="29"/>
      <c r="L189" s="29"/>
      <c r="M189" s="43"/>
    </row>
    <row r="190" spans="1:13" ht="24.75" customHeight="1">
      <c r="A190" s="12"/>
      <c r="B190" s="56"/>
      <c r="C190" s="36"/>
      <c r="D190" s="22"/>
      <c r="E190" s="22"/>
      <c r="F190" s="44" t="s">
        <v>30</v>
      </c>
      <c r="G190" s="42"/>
      <c r="H190" s="42"/>
      <c r="I190" s="67"/>
      <c r="J190" s="42"/>
      <c r="K190" s="29"/>
      <c r="L190" s="29"/>
      <c r="M190" s="43"/>
    </row>
    <row r="191" spans="1:13" ht="24.75" customHeight="1">
      <c r="A191" s="12"/>
      <c r="B191" s="56"/>
      <c r="C191" s="36"/>
      <c r="D191" s="22"/>
      <c r="E191" s="22"/>
      <c r="F191" s="39" t="s">
        <v>31</v>
      </c>
      <c r="G191" s="42">
        <f>H191</f>
        <v>15</v>
      </c>
      <c r="H191" s="42">
        <v>15</v>
      </c>
      <c r="I191" s="67"/>
      <c r="J191" s="42"/>
      <c r="K191" s="29"/>
      <c r="L191" s="29"/>
      <c r="M191" s="43"/>
    </row>
    <row r="192" spans="1:13" ht="66" customHeight="1">
      <c r="A192" s="12"/>
      <c r="B192" s="56" t="s">
        <v>104</v>
      </c>
      <c r="C192" s="36" t="s">
        <v>105</v>
      </c>
      <c r="D192" s="22"/>
      <c r="E192" s="22" t="s">
        <v>103</v>
      </c>
      <c r="F192" s="28" t="s">
        <v>24</v>
      </c>
      <c r="G192" s="65">
        <f>G197+G196+G195+G194+G193</f>
        <v>5797.700000000001</v>
      </c>
      <c r="H192" s="65">
        <f>H197+H196+H195+H194+H193</f>
        <v>5797.700000000001</v>
      </c>
      <c r="I192" s="67"/>
      <c r="J192" s="42"/>
      <c r="K192" s="29"/>
      <c r="L192" s="29"/>
      <c r="M192" s="43"/>
    </row>
    <row r="193" spans="1:13" ht="24.75" customHeight="1">
      <c r="A193" s="12"/>
      <c r="B193" s="56"/>
      <c r="C193" s="36"/>
      <c r="D193" s="22"/>
      <c r="E193" s="22"/>
      <c r="F193" s="39" t="s">
        <v>27</v>
      </c>
      <c r="G193" s="65">
        <f aca="true" t="shared" si="62" ref="G193:G195">H193</f>
        <v>4322.1</v>
      </c>
      <c r="H193" s="65">
        <v>4322.1</v>
      </c>
      <c r="I193" s="67"/>
      <c r="J193" s="42"/>
      <c r="K193" s="29"/>
      <c r="L193" s="29"/>
      <c r="M193" s="43"/>
    </row>
    <row r="194" spans="1:13" ht="24.75" customHeight="1">
      <c r="A194" s="12"/>
      <c r="B194" s="56"/>
      <c r="C194" s="36"/>
      <c r="D194" s="22"/>
      <c r="E194" s="22"/>
      <c r="F194" s="39" t="s">
        <v>28</v>
      </c>
      <c r="G194" s="42">
        <f t="shared" si="62"/>
        <v>1291</v>
      </c>
      <c r="H194" s="65">
        <v>1291</v>
      </c>
      <c r="I194" s="67"/>
      <c r="J194" s="42"/>
      <c r="K194" s="29"/>
      <c r="L194" s="29"/>
      <c r="M194" s="43"/>
    </row>
    <row r="195" spans="1:13" ht="24.75" customHeight="1">
      <c r="A195" s="12"/>
      <c r="B195" s="56"/>
      <c r="C195" s="36"/>
      <c r="D195" s="22"/>
      <c r="E195" s="22"/>
      <c r="F195" s="39" t="s">
        <v>29</v>
      </c>
      <c r="G195" s="65">
        <f t="shared" si="62"/>
        <v>173.6</v>
      </c>
      <c r="H195" s="65">
        <v>173.6</v>
      </c>
      <c r="I195" s="67"/>
      <c r="J195" s="42"/>
      <c r="K195" s="29"/>
      <c r="L195" s="29"/>
      <c r="M195" s="43"/>
    </row>
    <row r="196" spans="1:13" ht="24.75" customHeight="1">
      <c r="A196" s="12"/>
      <c r="B196" s="56"/>
      <c r="C196" s="36"/>
      <c r="D196" s="22"/>
      <c r="E196" s="22"/>
      <c r="F196" s="44" t="s">
        <v>30</v>
      </c>
      <c r="G196" s="42"/>
      <c r="H196" s="42"/>
      <c r="I196" s="67"/>
      <c r="J196" s="42"/>
      <c r="K196" s="29"/>
      <c r="L196" s="29"/>
      <c r="M196" s="43"/>
    </row>
    <row r="197" spans="1:13" ht="24.75" customHeight="1">
      <c r="A197" s="12"/>
      <c r="B197" s="56"/>
      <c r="C197" s="36"/>
      <c r="D197" s="22"/>
      <c r="E197" s="22"/>
      <c r="F197" s="39" t="s">
        <v>31</v>
      </c>
      <c r="G197" s="42">
        <f>H197</f>
        <v>11</v>
      </c>
      <c r="H197" s="42">
        <v>11</v>
      </c>
      <c r="I197" s="67"/>
      <c r="J197" s="42"/>
      <c r="K197" s="29"/>
      <c r="L197" s="29"/>
      <c r="M197" s="43"/>
    </row>
    <row r="198" spans="1:13" ht="63.75" customHeight="1">
      <c r="A198" s="12"/>
      <c r="B198" s="56" t="s">
        <v>106</v>
      </c>
      <c r="C198" s="36" t="s">
        <v>107</v>
      </c>
      <c r="D198" s="22"/>
      <c r="E198" s="36" t="s">
        <v>108</v>
      </c>
      <c r="F198" s="28" t="s">
        <v>24</v>
      </c>
      <c r="G198" s="42">
        <f>G203+G202+G201+G200+G199</f>
        <v>6414.3</v>
      </c>
      <c r="H198" s="42">
        <f>H203+H202+H201+H200+H199</f>
        <v>6414.3</v>
      </c>
      <c r="I198" s="67"/>
      <c r="J198" s="42"/>
      <c r="K198" s="29"/>
      <c r="L198" s="29"/>
      <c r="M198" s="43"/>
    </row>
    <row r="199" spans="1:13" ht="24.75" customHeight="1">
      <c r="A199" s="12"/>
      <c r="B199" s="56"/>
      <c r="C199" s="36"/>
      <c r="D199" s="22"/>
      <c r="E199" s="36"/>
      <c r="F199" s="39" t="s">
        <v>27</v>
      </c>
      <c r="G199" s="42">
        <f aca="true" t="shared" si="63" ref="G199:G203">H199</f>
        <v>4779.6</v>
      </c>
      <c r="H199" s="42">
        <v>4779.6</v>
      </c>
      <c r="I199" s="67"/>
      <c r="J199" s="42"/>
      <c r="K199" s="29"/>
      <c r="L199" s="29"/>
      <c r="M199" s="43"/>
    </row>
    <row r="200" spans="1:13" ht="24.75" customHeight="1">
      <c r="A200" s="12"/>
      <c r="B200" s="56"/>
      <c r="C200" s="36"/>
      <c r="D200" s="22"/>
      <c r="E200" s="36"/>
      <c r="F200" s="39" t="s">
        <v>28</v>
      </c>
      <c r="G200" s="42">
        <f t="shared" si="63"/>
        <v>1427.7</v>
      </c>
      <c r="H200" s="42">
        <v>1427.7</v>
      </c>
      <c r="I200" s="67"/>
      <c r="J200" s="42"/>
      <c r="K200" s="29"/>
      <c r="L200" s="29"/>
      <c r="M200" s="43"/>
    </row>
    <row r="201" spans="1:13" ht="24.75" customHeight="1">
      <c r="A201" s="12"/>
      <c r="B201" s="56"/>
      <c r="C201" s="36"/>
      <c r="D201" s="22"/>
      <c r="E201" s="36"/>
      <c r="F201" s="39" t="s">
        <v>29</v>
      </c>
      <c r="G201" s="42">
        <f t="shared" si="63"/>
        <v>0</v>
      </c>
      <c r="H201" s="42">
        <v>0</v>
      </c>
      <c r="I201" s="67"/>
      <c r="J201" s="42"/>
      <c r="K201" s="29"/>
      <c r="L201" s="29"/>
      <c r="M201" s="43"/>
    </row>
    <row r="202" spans="1:13" ht="24.75" customHeight="1">
      <c r="A202" s="12"/>
      <c r="B202" s="56"/>
      <c r="C202" s="36"/>
      <c r="D202" s="22"/>
      <c r="E202" s="36"/>
      <c r="F202" s="44" t="s">
        <v>30</v>
      </c>
      <c r="G202" s="42">
        <f t="shared" si="63"/>
        <v>192</v>
      </c>
      <c r="H202" s="42">
        <v>192</v>
      </c>
      <c r="I202" s="67"/>
      <c r="J202" s="42"/>
      <c r="K202" s="29"/>
      <c r="L202" s="29"/>
      <c r="M202" s="43"/>
    </row>
    <row r="203" spans="1:13" ht="24.75" customHeight="1">
      <c r="A203" s="12"/>
      <c r="B203" s="56"/>
      <c r="C203" s="36"/>
      <c r="D203" s="22"/>
      <c r="E203" s="36"/>
      <c r="F203" s="39" t="s">
        <v>31</v>
      </c>
      <c r="G203" s="42">
        <f t="shared" si="63"/>
        <v>15</v>
      </c>
      <c r="H203" s="42">
        <v>15</v>
      </c>
      <c r="I203" s="67"/>
      <c r="J203" s="42"/>
      <c r="K203" s="29"/>
      <c r="L203" s="29"/>
      <c r="M203" s="43"/>
    </row>
    <row r="204" spans="1:13" ht="63.75" customHeight="1">
      <c r="A204" s="12"/>
      <c r="B204" s="56" t="s">
        <v>109</v>
      </c>
      <c r="C204" s="62" t="s">
        <v>40</v>
      </c>
      <c r="D204" s="22" t="s">
        <v>64</v>
      </c>
      <c r="E204" s="22" t="s">
        <v>110</v>
      </c>
      <c r="F204" s="28" t="s">
        <v>24</v>
      </c>
      <c r="G204" s="42">
        <f>G209+G208+G207+G206+G205</f>
        <v>99737.99999999999</v>
      </c>
      <c r="H204" s="42">
        <f>H209+H208+H207+H206+H205</f>
        <v>0</v>
      </c>
      <c r="I204" s="42">
        <f>I209+I208+I207+I206+I205</f>
        <v>0</v>
      </c>
      <c r="J204" s="42">
        <f>J209+J208+J207+J206+J205</f>
        <v>14737.999999999998</v>
      </c>
      <c r="K204" s="46">
        <f>K209+K208+K207+K206+K205</f>
        <v>0</v>
      </c>
      <c r="L204" s="46">
        <f>L209+L208+L207+L206+L205</f>
        <v>85000</v>
      </c>
      <c r="M204" s="43">
        <f>M209+M208+M207+M206+M205</f>
        <v>0</v>
      </c>
    </row>
    <row r="205" spans="1:13" ht="24.75" customHeight="1">
      <c r="A205" s="12"/>
      <c r="B205" s="56"/>
      <c r="C205" s="62"/>
      <c r="D205" s="22"/>
      <c r="E205" s="22"/>
      <c r="F205" s="39" t="s">
        <v>27</v>
      </c>
      <c r="G205" s="42">
        <f aca="true" t="shared" si="64" ref="G205:G209">H205+I205+J205+K205+L205+M205</f>
        <v>90436.59999999999</v>
      </c>
      <c r="H205" s="42">
        <v>0</v>
      </c>
      <c r="I205" s="42">
        <f>I211+I217+I223+I229</f>
        <v>0</v>
      </c>
      <c r="J205" s="29">
        <f aca="true" t="shared" si="65" ref="J205:J207">J211+J217+J223+J229+J235</f>
        <v>12049.899999999998</v>
      </c>
      <c r="K205" s="42">
        <f aca="true" t="shared" si="66" ref="K205:K209">K211+K217+K223+K229+K235+K241+K247+K253+K259</f>
        <v>0</v>
      </c>
      <c r="L205" s="42">
        <f>L241+L247+L253+L259+L265</f>
        <v>78386.7</v>
      </c>
      <c r="M205" s="43">
        <f>M211+M217+M229+M235+M241+M247+M253+M259</f>
        <v>0</v>
      </c>
    </row>
    <row r="206" spans="1:13" ht="24.75" customHeight="1">
      <c r="A206" s="12"/>
      <c r="B206" s="56"/>
      <c r="C206" s="62"/>
      <c r="D206" s="22"/>
      <c r="E206" s="22"/>
      <c r="F206" s="39" t="s">
        <v>28</v>
      </c>
      <c r="G206" s="42">
        <f t="shared" si="64"/>
        <v>5169.3</v>
      </c>
      <c r="H206" s="42">
        <v>0</v>
      </c>
      <c r="I206" s="42">
        <f aca="true" t="shared" si="67" ref="I206:I207">I224+I218+I212+I230</f>
        <v>0</v>
      </c>
      <c r="J206" s="29">
        <f t="shared" si="65"/>
        <v>1930.7</v>
      </c>
      <c r="K206" s="42">
        <f t="shared" si="66"/>
        <v>0</v>
      </c>
      <c r="L206" s="42">
        <f aca="true" t="shared" si="68" ref="L206:L209">L212+L218+L224+L230+L236+L242+L248+L254+L260+L266</f>
        <v>3238.6</v>
      </c>
      <c r="M206" s="43">
        <f aca="true" t="shared" si="69" ref="M206:M209">M212+M218+M224+M230+M236+M242+M248+M254+M260</f>
        <v>0</v>
      </c>
    </row>
    <row r="207" spans="1:13" ht="24.75" customHeight="1">
      <c r="A207" s="12"/>
      <c r="B207" s="56"/>
      <c r="C207" s="62"/>
      <c r="D207" s="22"/>
      <c r="E207" s="22"/>
      <c r="F207" s="39" t="s">
        <v>29</v>
      </c>
      <c r="G207" s="42">
        <f t="shared" si="64"/>
        <v>2071.3999999999996</v>
      </c>
      <c r="H207" s="42">
        <v>0</v>
      </c>
      <c r="I207" s="42">
        <f t="shared" si="67"/>
        <v>0</v>
      </c>
      <c r="J207" s="29">
        <f t="shared" si="65"/>
        <v>294</v>
      </c>
      <c r="K207" s="42">
        <f t="shared" si="66"/>
        <v>0</v>
      </c>
      <c r="L207" s="42">
        <f t="shared" si="68"/>
        <v>1777.3999999999999</v>
      </c>
      <c r="M207" s="43">
        <f t="shared" si="69"/>
        <v>0</v>
      </c>
    </row>
    <row r="208" spans="1:13" ht="19.5" customHeight="1">
      <c r="A208" s="12"/>
      <c r="B208" s="56"/>
      <c r="C208" s="62"/>
      <c r="D208" s="22"/>
      <c r="E208" s="22"/>
      <c r="F208" s="44" t="s">
        <v>30</v>
      </c>
      <c r="G208" s="42">
        <f t="shared" si="64"/>
        <v>885.6999999999999</v>
      </c>
      <c r="H208" s="42">
        <v>0</v>
      </c>
      <c r="I208" s="42">
        <f>I214+I220+I226+I232</f>
        <v>0</v>
      </c>
      <c r="J208" s="29">
        <f>J214+J220+J226+J232+J238+J244+J250+J256+J262</f>
        <v>138.39999999999998</v>
      </c>
      <c r="K208" s="42">
        <f t="shared" si="66"/>
        <v>0</v>
      </c>
      <c r="L208" s="42">
        <f t="shared" si="68"/>
        <v>747.3</v>
      </c>
      <c r="M208" s="43">
        <f t="shared" si="69"/>
        <v>0</v>
      </c>
    </row>
    <row r="209" spans="1:13" ht="24.75" customHeight="1">
      <c r="A209" s="12"/>
      <c r="B209" s="56"/>
      <c r="C209" s="62"/>
      <c r="D209" s="22"/>
      <c r="E209" s="22"/>
      <c r="F209" s="39" t="s">
        <v>31</v>
      </c>
      <c r="G209" s="42">
        <f t="shared" si="64"/>
        <v>1175</v>
      </c>
      <c r="H209" s="42">
        <v>0</v>
      </c>
      <c r="I209" s="42">
        <f>I227+I221+I215+I233</f>
        <v>0</v>
      </c>
      <c r="J209" s="29">
        <f>J215+J221+J227+J233+J239</f>
        <v>325</v>
      </c>
      <c r="K209" s="42">
        <f t="shared" si="66"/>
        <v>0</v>
      </c>
      <c r="L209" s="42">
        <f t="shared" si="68"/>
        <v>850</v>
      </c>
      <c r="M209" s="43">
        <f t="shared" si="69"/>
        <v>0</v>
      </c>
    </row>
    <row r="210" spans="1:13" ht="63" customHeight="1">
      <c r="A210" s="12"/>
      <c r="B210" s="56" t="s">
        <v>111</v>
      </c>
      <c r="C210" s="36" t="s">
        <v>112</v>
      </c>
      <c r="D210" s="22"/>
      <c r="E210" s="22" t="s">
        <v>113</v>
      </c>
      <c r="F210" s="28" t="s">
        <v>24</v>
      </c>
      <c r="G210" s="42">
        <f>G215+G214+G213+G212+G211</f>
        <v>3560</v>
      </c>
      <c r="H210" s="42"/>
      <c r="I210" s="42">
        <f>I215+I214+I213+I212+I211</f>
        <v>0</v>
      </c>
      <c r="J210" s="29">
        <f>J211+J212+J213+J214+J215</f>
        <v>3560</v>
      </c>
      <c r="K210" s="42"/>
      <c r="L210" s="42"/>
      <c r="M210" s="43"/>
    </row>
    <row r="211" spans="1:13" ht="24.75" customHeight="1">
      <c r="A211" s="12"/>
      <c r="B211" s="56"/>
      <c r="C211" s="36"/>
      <c r="D211" s="22"/>
      <c r="E211" s="22"/>
      <c r="F211" s="39" t="s">
        <v>27</v>
      </c>
      <c r="G211" s="42">
        <f aca="true" t="shared" si="70" ref="G211:G213">H211+I211+J211+K211+L211+M211</f>
        <v>3301.1</v>
      </c>
      <c r="H211" s="42"/>
      <c r="I211" s="42">
        <v>0</v>
      </c>
      <c r="J211" s="42">
        <v>3301.1</v>
      </c>
      <c r="K211" s="42"/>
      <c r="L211" s="42"/>
      <c r="M211" s="43"/>
    </row>
    <row r="212" spans="1:13" ht="24.75" customHeight="1">
      <c r="A212" s="12"/>
      <c r="B212" s="56"/>
      <c r="C212" s="36"/>
      <c r="D212" s="22"/>
      <c r="E212" s="22"/>
      <c r="F212" s="39" t="s">
        <v>28</v>
      </c>
      <c r="G212" s="42">
        <f t="shared" si="70"/>
        <v>137.6</v>
      </c>
      <c r="H212" s="42"/>
      <c r="I212" s="42">
        <v>0</v>
      </c>
      <c r="J212" s="42">
        <v>137.6</v>
      </c>
      <c r="K212" s="42"/>
      <c r="L212" s="42"/>
      <c r="M212" s="43"/>
    </row>
    <row r="213" spans="1:13" ht="24.75" customHeight="1">
      <c r="A213" s="12"/>
      <c r="B213" s="56"/>
      <c r="C213" s="36"/>
      <c r="D213" s="22"/>
      <c r="E213" s="22"/>
      <c r="F213" s="39" t="s">
        <v>29</v>
      </c>
      <c r="G213" s="42">
        <f t="shared" si="70"/>
        <v>106.3</v>
      </c>
      <c r="H213" s="42"/>
      <c r="I213" s="42">
        <v>0</v>
      </c>
      <c r="J213" s="42">
        <v>106.3</v>
      </c>
      <c r="K213" s="42"/>
      <c r="L213" s="42"/>
      <c r="M213" s="43"/>
    </row>
    <row r="214" spans="1:13" ht="24.75" customHeight="1">
      <c r="A214" s="12"/>
      <c r="B214" s="56"/>
      <c r="C214" s="36"/>
      <c r="D214" s="22"/>
      <c r="E214" s="22"/>
      <c r="F214" s="44" t="s">
        <v>30</v>
      </c>
      <c r="G214" s="42">
        <f>H214+I214</f>
        <v>0</v>
      </c>
      <c r="H214" s="42"/>
      <c r="I214" s="42"/>
      <c r="J214" s="42"/>
      <c r="K214" s="42"/>
      <c r="L214" s="42"/>
      <c r="M214" s="43"/>
    </row>
    <row r="215" spans="1:13" ht="24.75" customHeight="1">
      <c r="A215" s="12"/>
      <c r="B215" s="56"/>
      <c r="C215" s="36"/>
      <c r="D215" s="22"/>
      <c r="E215" s="22"/>
      <c r="F215" s="39" t="s">
        <v>31</v>
      </c>
      <c r="G215" s="42">
        <f>H215+I215+J215+K215+L215+M215</f>
        <v>15</v>
      </c>
      <c r="H215" s="42"/>
      <c r="I215" s="42">
        <v>0</v>
      </c>
      <c r="J215" s="42">
        <v>15</v>
      </c>
      <c r="K215" s="42"/>
      <c r="L215" s="42"/>
      <c r="M215" s="43"/>
    </row>
    <row r="216" spans="1:13" ht="63" customHeight="1">
      <c r="A216" s="12"/>
      <c r="B216" s="56" t="s">
        <v>114</v>
      </c>
      <c r="C216" s="36" t="s">
        <v>115</v>
      </c>
      <c r="D216" s="22"/>
      <c r="E216" s="36" t="s">
        <v>116</v>
      </c>
      <c r="F216" s="28" t="s">
        <v>24</v>
      </c>
      <c r="G216" s="42">
        <f>G221+G220+G219+G218+G217</f>
        <v>1245.6</v>
      </c>
      <c r="H216" s="42"/>
      <c r="I216" s="42">
        <f>I221+I220+I219+I218+I217</f>
        <v>0</v>
      </c>
      <c r="J216" s="29">
        <f>J217+J218+J219+J220+J221</f>
        <v>1245.6</v>
      </c>
      <c r="K216" s="42"/>
      <c r="L216" s="42"/>
      <c r="M216" s="43"/>
    </row>
    <row r="217" spans="1:13" ht="24.75" customHeight="1">
      <c r="A217" s="12"/>
      <c r="B217" s="56"/>
      <c r="C217" s="36"/>
      <c r="D217" s="22"/>
      <c r="E217" s="36"/>
      <c r="F217" s="39" t="s">
        <v>27</v>
      </c>
      <c r="G217" s="42">
        <f aca="true" t="shared" si="71" ref="G217:G218">H217+I217+J217+K217+L217+M217</f>
        <v>1001.6</v>
      </c>
      <c r="H217" s="42"/>
      <c r="I217" s="42">
        <v>0</v>
      </c>
      <c r="J217" s="42">
        <v>1001.6</v>
      </c>
      <c r="K217" s="42"/>
      <c r="L217" s="42"/>
      <c r="M217" s="43"/>
    </row>
    <row r="218" spans="1:13" ht="24.75" customHeight="1">
      <c r="A218" s="12"/>
      <c r="B218" s="56"/>
      <c r="C218" s="36"/>
      <c r="D218" s="22"/>
      <c r="E218" s="36"/>
      <c r="F218" s="39" t="s">
        <v>28</v>
      </c>
      <c r="G218" s="42">
        <f t="shared" si="71"/>
        <v>41.7</v>
      </c>
      <c r="H218" s="42"/>
      <c r="I218" s="42">
        <v>0</v>
      </c>
      <c r="J218" s="42">
        <v>41.7</v>
      </c>
      <c r="K218" s="42"/>
      <c r="L218" s="42"/>
      <c r="M218" s="43"/>
    </row>
    <row r="219" spans="1:13" ht="24.75" customHeight="1">
      <c r="A219" s="12"/>
      <c r="B219" s="56"/>
      <c r="C219" s="36"/>
      <c r="D219" s="22"/>
      <c r="E219" s="36"/>
      <c r="F219" s="39" t="s">
        <v>29</v>
      </c>
      <c r="G219" s="42">
        <f>H219+I219</f>
        <v>0</v>
      </c>
      <c r="H219" s="42"/>
      <c r="I219" s="42"/>
      <c r="J219" s="42"/>
      <c r="K219" s="42"/>
      <c r="L219" s="42"/>
      <c r="M219" s="43"/>
    </row>
    <row r="220" spans="1:13" ht="24.75" customHeight="1">
      <c r="A220" s="12"/>
      <c r="B220" s="56"/>
      <c r="C220" s="36"/>
      <c r="D220" s="22"/>
      <c r="E220" s="36"/>
      <c r="F220" s="44" t="s">
        <v>30</v>
      </c>
      <c r="G220" s="42">
        <f aca="true" t="shared" si="72" ref="G220:G221">H220+I220+J220+K220+L220+M220</f>
        <v>32.3</v>
      </c>
      <c r="H220" s="42"/>
      <c r="I220" s="42">
        <v>0</v>
      </c>
      <c r="J220" s="42">
        <v>32.3</v>
      </c>
      <c r="K220" s="42"/>
      <c r="L220" s="42"/>
      <c r="M220" s="43"/>
    </row>
    <row r="221" spans="1:13" ht="24.75" customHeight="1">
      <c r="A221" s="12"/>
      <c r="B221" s="56"/>
      <c r="C221" s="36"/>
      <c r="D221" s="22"/>
      <c r="E221" s="36"/>
      <c r="F221" s="39" t="s">
        <v>31</v>
      </c>
      <c r="G221" s="42">
        <f t="shared" si="72"/>
        <v>170</v>
      </c>
      <c r="H221" s="42"/>
      <c r="I221" s="42">
        <v>0</v>
      </c>
      <c r="J221" s="42">
        <v>170</v>
      </c>
      <c r="K221" s="42"/>
      <c r="L221" s="42"/>
      <c r="M221" s="43"/>
    </row>
    <row r="222" spans="1:13" ht="61.5" customHeight="1">
      <c r="A222" s="12"/>
      <c r="B222" s="56" t="s">
        <v>117</v>
      </c>
      <c r="C222" s="36" t="s">
        <v>118</v>
      </c>
      <c r="D222" s="22"/>
      <c r="E222" s="22" t="s">
        <v>113</v>
      </c>
      <c r="F222" s="28" t="s">
        <v>24</v>
      </c>
      <c r="G222" s="42">
        <f>G227+G226+G225+G224+G223</f>
        <v>2944.7</v>
      </c>
      <c r="H222" s="42"/>
      <c r="I222" s="42">
        <f>I227+I226+I225+I224+I223</f>
        <v>0</v>
      </c>
      <c r="J222" s="29">
        <f>J223+J224+J225+J226+J227</f>
        <v>2944.7</v>
      </c>
      <c r="K222" s="42"/>
      <c r="L222" s="42"/>
      <c r="M222" s="43"/>
    </row>
    <row r="223" spans="1:13" ht="24.75" customHeight="1">
      <c r="A223" s="12"/>
      <c r="B223" s="56"/>
      <c r="C223" s="36"/>
      <c r="D223" s="22"/>
      <c r="E223" s="22"/>
      <c r="F223" s="39" t="s">
        <v>27</v>
      </c>
      <c r="G223" s="42">
        <f aca="true" t="shared" si="73" ref="G223:G224">H223+I223+J223+K223+L223+M223</f>
        <v>2639.7</v>
      </c>
      <c r="H223" s="42"/>
      <c r="I223" s="42">
        <v>0</v>
      </c>
      <c r="J223" s="42">
        <v>2639.7</v>
      </c>
      <c r="K223" s="42"/>
      <c r="L223" s="42"/>
      <c r="M223" s="43"/>
    </row>
    <row r="224" spans="1:13" ht="24.75" customHeight="1">
      <c r="A224" s="12"/>
      <c r="B224" s="56"/>
      <c r="C224" s="36"/>
      <c r="D224" s="22"/>
      <c r="E224" s="22"/>
      <c r="F224" s="39" t="s">
        <v>28</v>
      </c>
      <c r="G224" s="42">
        <f t="shared" si="73"/>
        <v>110</v>
      </c>
      <c r="H224" s="42"/>
      <c r="I224" s="42">
        <v>0</v>
      </c>
      <c r="J224" s="42">
        <v>110</v>
      </c>
      <c r="K224" s="42"/>
      <c r="L224" s="42"/>
      <c r="M224" s="43"/>
    </row>
    <row r="225" spans="1:13" ht="24.75" customHeight="1">
      <c r="A225" s="12"/>
      <c r="B225" s="56"/>
      <c r="C225" s="36"/>
      <c r="D225" s="22"/>
      <c r="E225" s="22"/>
      <c r="F225" s="39" t="s">
        <v>29</v>
      </c>
      <c r="G225" s="42">
        <f>H225+I225+J225</f>
        <v>85</v>
      </c>
      <c r="H225" s="42"/>
      <c r="I225" s="42"/>
      <c r="J225" s="42">
        <v>85</v>
      </c>
      <c r="K225" s="42"/>
      <c r="L225" s="42"/>
      <c r="M225" s="43"/>
    </row>
    <row r="226" spans="1:13" ht="24.75" customHeight="1">
      <c r="A226" s="12"/>
      <c r="B226" s="56"/>
      <c r="C226" s="36"/>
      <c r="D226" s="22"/>
      <c r="E226" s="22"/>
      <c r="F226" s="44" t="s">
        <v>30</v>
      </c>
      <c r="G226" s="42">
        <f aca="true" t="shared" si="74" ref="G226:G227">H226+I226+J226+K226+L226+M226</f>
        <v>0</v>
      </c>
      <c r="H226" s="42"/>
      <c r="I226" s="42">
        <v>0</v>
      </c>
      <c r="J226" s="42">
        <v>0</v>
      </c>
      <c r="K226" s="42"/>
      <c r="L226" s="42"/>
      <c r="M226" s="43"/>
    </row>
    <row r="227" spans="1:13" ht="24.75" customHeight="1">
      <c r="A227" s="12"/>
      <c r="B227" s="56"/>
      <c r="C227" s="36"/>
      <c r="D227" s="22"/>
      <c r="E227" s="22"/>
      <c r="F227" s="39" t="s">
        <v>31</v>
      </c>
      <c r="G227" s="42">
        <f t="shared" si="74"/>
        <v>110</v>
      </c>
      <c r="H227" s="42"/>
      <c r="I227" s="42">
        <v>0</v>
      </c>
      <c r="J227" s="42">
        <v>110</v>
      </c>
      <c r="K227" s="42"/>
      <c r="L227" s="42"/>
      <c r="M227" s="43"/>
    </row>
    <row r="228" spans="1:13" ht="64.5" customHeight="1">
      <c r="A228" s="12"/>
      <c r="B228" s="56" t="s">
        <v>119</v>
      </c>
      <c r="C228" s="36" t="s">
        <v>120</v>
      </c>
      <c r="D228" s="22"/>
      <c r="E228" s="36" t="s">
        <v>116</v>
      </c>
      <c r="F228" s="28" t="s">
        <v>24</v>
      </c>
      <c r="G228" s="42">
        <f>G233+G232+G231+G230+G229</f>
        <v>3552.1</v>
      </c>
      <c r="H228" s="42"/>
      <c r="I228" s="42">
        <f>I233+I232+I231+I230+I229</f>
        <v>0</v>
      </c>
      <c r="J228" s="29">
        <f>J229+J230+J231+J232+J233</f>
        <v>3552.1</v>
      </c>
      <c r="K228" s="42"/>
      <c r="L228" s="42"/>
      <c r="M228" s="43"/>
    </row>
    <row r="229" spans="1:13" ht="24.75" customHeight="1">
      <c r="A229" s="12"/>
      <c r="B229" s="56"/>
      <c r="C229" s="36"/>
      <c r="D229" s="22"/>
      <c r="E229" s="36"/>
      <c r="F229" s="39" t="s">
        <v>27</v>
      </c>
      <c r="G229" s="42">
        <f aca="true" t="shared" si="75" ref="G229:G233">H229+I229+J229+K229+L229+M229</f>
        <v>1922.3</v>
      </c>
      <c r="H229" s="42"/>
      <c r="I229" s="42">
        <v>0</v>
      </c>
      <c r="J229" s="42">
        <v>1922.3</v>
      </c>
      <c r="K229" s="42"/>
      <c r="L229" s="42"/>
      <c r="M229" s="43"/>
    </row>
    <row r="230" spans="1:13" ht="24.75" customHeight="1">
      <c r="A230" s="12"/>
      <c r="B230" s="56"/>
      <c r="C230" s="36"/>
      <c r="D230" s="22"/>
      <c r="E230" s="36"/>
      <c r="F230" s="39" t="s">
        <v>28</v>
      </c>
      <c r="G230" s="42">
        <f t="shared" si="75"/>
        <v>1508.7</v>
      </c>
      <c r="H230" s="42"/>
      <c r="I230" s="42">
        <v>0</v>
      </c>
      <c r="J230" s="42">
        <v>1508.7</v>
      </c>
      <c r="K230" s="42"/>
      <c r="L230" s="42"/>
      <c r="M230" s="43"/>
    </row>
    <row r="231" spans="1:13" ht="24.75" customHeight="1">
      <c r="A231" s="12"/>
      <c r="B231" s="56"/>
      <c r="C231" s="36"/>
      <c r="D231" s="22"/>
      <c r="E231" s="36"/>
      <c r="F231" s="39" t="s">
        <v>29</v>
      </c>
      <c r="G231" s="42">
        <f t="shared" si="75"/>
        <v>0</v>
      </c>
      <c r="H231" s="42"/>
      <c r="I231" s="42"/>
      <c r="J231" s="42"/>
      <c r="K231" s="42"/>
      <c r="L231" s="42"/>
      <c r="M231" s="43"/>
    </row>
    <row r="232" spans="1:13" ht="24.75" customHeight="1">
      <c r="A232" s="12"/>
      <c r="B232" s="56"/>
      <c r="C232" s="36"/>
      <c r="D232" s="22"/>
      <c r="E232" s="36"/>
      <c r="F232" s="44" t="s">
        <v>30</v>
      </c>
      <c r="G232" s="42">
        <f t="shared" si="75"/>
        <v>106.1</v>
      </c>
      <c r="H232" s="42"/>
      <c r="I232" s="42">
        <v>0</v>
      </c>
      <c r="J232" s="42">
        <v>106.1</v>
      </c>
      <c r="K232" s="42"/>
      <c r="L232" s="42"/>
      <c r="M232" s="43"/>
    </row>
    <row r="233" spans="1:13" ht="24.75" customHeight="1">
      <c r="A233" s="12"/>
      <c r="B233" s="56"/>
      <c r="C233" s="36"/>
      <c r="D233" s="22"/>
      <c r="E233" s="36"/>
      <c r="F233" s="39" t="s">
        <v>31</v>
      </c>
      <c r="G233" s="42">
        <f t="shared" si="75"/>
        <v>15</v>
      </c>
      <c r="H233" s="42"/>
      <c r="I233" s="42">
        <v>0</v>
      </c>
      <c r="J233" s="42">
        <v>15</v>
      </c>
      <c r="K233" s="42"/>
      <c r="L233" s="42"/>
      <c r="M233" s="43"/>
    </row>
    <row r="234" spans="1:13" ht="60" customHeight="1">
      <c r="A234" s="12"/>
      <c r="B234" s="56" t="s">
        <v>121</v>
      </c>
      <c r="C234" s="36" t="s">
        <v>122</v>
      </c>
      <c r="D234" s="22"/>
      <c r="E234" s="22" t="s">
        <v>113</v>
      </c>
      <c r="F234" s="28" t="s">
        <v>24</v>
      </c>
      <c r="G234" s="42">
        <f>G239+G238+G237+G236+G235</f>
        <v>3435.6</v>
      </c>
      <c r="H234" s="42"/>
      <c r="I234" s="42"/>
      <c r="J234" s="42">
        <f>J235+J236+J237+J238+J239</f>
        <v>3435.5999999999995</v>
      </c>
      <c r="K234" s="42"/>
      <c r="L234" s="42"/>
      <c r="M234" s="43"/>
    </row>
    <row r="235" spans="1:13" ht="24.75" customHeight="1">
      <c r="A235" s="12"/>
      <c r="B235" s="56"/>
      <c r="C235" s="36"/>
      <c r="D235" s="22"/>
      <c r="E235" s="22"/>
      <c r="F235" s="39" t="s">
        <v>27</v>
      </c>
      <c r="G235" s="42">
        <f aca="true" t="shared" si="76" ref="G235:G239">H235+I235+J235+K235+L235+M235</f>
        <v>3185.2</v>
      </c>
      <c r="H235" s="42"/>
      <c r="I235" s="42"/>
      <c r="J235" s="42">
        <v>3185.2</v>
      </c>
      <c r="K235" s="42"/>
      <c r="L235" s="42"/>
      <c r="M235" s="43"/>
    </row>
    <row r="236" spans="1:13" ht="24.75" customHeight="1">
      <c r="A236" s="12"/>
      <c r="B236" s="56"/>
      <c r="C236" s="36"/>
      <c r="D236" s="22"/>
      <c r="E236" s="22"/>
      <c r="F236" s="39" t="s">
        <v>28</v>
      </c>
      <c r="G236" s="42">
        <f t="shared" si="76"/>
        <v>132.7</v>
      </c>
      <c r="H236" s="42"/>
      <c r="I236" s="42"/>
      <c r="J236" s="42">
        <v>132.7</v>
      </c>
      <c r="K236" s="42"/>
      <c r="L236" s="42"/>
      <c r="M236" s="43"/>
    </row>
    <row r="237" spans="1:13" ht="24.75" customHeight="1">
      <c r="A237" s="12"/>
      <c r="B237" s="56"/>
      <c r="C237" s="36"/>
      <c r="D237" s="22"/>
      <c r="E237" s="22"/>
      <c r="F237" s="39" t="s">
        <v>29</v>
      </c>
      <c r="G237" s="42">
        <f t="shared" si="76"/>
        <v>102.7</v>
      </c>
      <c r="H237" s="42"/>
      <c r="I237" s="42"/>
      <c r="J237" s="42">
        <v>102.7</v>
      </c>
      <c r="K237" s="42"/>
      <c r="L237" s="42"/>
      <c r="M237" s="43"/>
    </row>
    <row r="238" spans="1:13" ht="24.75" customHeight="1">
      <c r="A238" s="12"/>
      <c r="B238" s="56"/>
      <c r="C238" s="36"/>
      <c r="D238" s="22"/>
      <c r="E238" s="22"/>
      <c r="F238" s="44" t="s">
        <v>30</v>
      </c>
      <c r="G238" s="42">
        <f t="shared" si="76"/>
        <v>0</v>
      </c>
      <c r="H238" s="42"/>
      <c r="I238" s="42"/>
      <c r="J238" s="42">
        <v>0</v>
      </c>
      <c r="K238" s="42"/>
      <c r="L238" s="42"/>
      <c r="M238" s="43"/>
    </row>
    <row r="239" spans="1:13" ht="24.75" customHeight="1">
      <c r="A239" s="12"/>
      <c r="B239" s="56"/>
      <c r="C239" s="36"/>
      <c r="D239" s="22"/>
      <c r="E239" s="22"/>
      <c r="F239" s="39" t="s">
        <v>31</v>
      </c>
      <c r="G239" s="42">
        <f t="shared" si="76"/>
        <v>15</v>
      </c>
      <c r="H239" s="42"/>
      <c r="I239" s="42"/>
      <c r="J239" s="42">
        <v>15</v>
      </c>
      <c r="K239" s="42"/>
      <c r="L239" s="42"/>
      <c r="M239" s="43"/>
    </row>
    <row r="240" spans="1:13" ht="60" customHeight="1">
      <c r="A240" s="12"/>
      <c r="B240" s="56" t="s">
        <v>123</v>
      </c>
      <c r="C240" s="36" t="s">
        <v>124</v>
      </c>
      <c r="D240" s="22"/>
      <c r="E240" s="22" t="s">
        <v>125</v>
      </c>
      <c r="F240" s="28" t="s">
        <v>24</v>
      </c>
      <c r="G240" s="42">
        <f>G245+G244+G243+G242+G241</f>
        <v>25000</v>
      </c>
      <c r="H240" s="42"/>
      <c r="I240" s="42"/>
      <c r="J240" s="29"/>
      <c r="K240" s="42">
        <f>K241+K242+K243+K244+K245</f>
        <v>0</v>
      </c>
      <c r="L240" s="42">
        <f>L241+L242+L243+L244+L245</f>
        <v>24999.999999999996</v>
      </c>
      <c r="M240" s="43"/>
    </row>
    <row r="241" spans="1:13" ht="24.75" customHeight="1">
      <c r="A241" s="12"/>
      <c r="B241" s="56"/>
      <c r="C241" s="36"/>
      <c r="D241" s="22"/>
      <c r="E241" s="22"/>
      <c r="F241" s="39" t="s">
        <v>27</v>
      </c>
      <c r="G241" s="42">
        <f aca="true" t="shared" si="77" ref="G241:G245">H241+I241+J241+K241+L241+M241</f>
        <v>23256.6</v>
      </c>
      <c r="H241" s="42"/>
      <c r="I241" s="42"/>
      <c r="J241" s="29"/>
      <c r="K241" s="42">
        <v>0</v>
      </c>
      <c r="L241" s="42">
        <v>23256.6</v>
      </c>
      <c r="M241" s="43"/>
    </row>
    <row r="242" spans="1:13" ht="24.75" customHeight="1">
      <c r="A242" s="12"/>
      <c r="B242" s="56"/>
      <c r="C242" s="36"/>
      <c r="D242" s="22"/>
      <c r="E242" s="22"/>
      <c r="F242" s="39" t="s">
        <v>28</v>
      </c>
      <c r="G242" s="42">
        <f t="shared" si="77"/>
        <v>969.1</v>
      </c>
      <c r="H242" s="42"/>
      <c r="I242" s="42"/>
      <c r="J242" s="29"/>
      <c r="K242" s="42">
        <v>0</v>
      </c>
      <c r="L242" s="42">
        <v>969.1</v>
      </c>
      <c r="M242" s="43"/>
    </row>
    <row r="243" spans="1:13" ht="24.75" customHeight="1">
      <c r="A243" s="12"/>
      <c r="B243" s="56"/>
      <c r="C243" s="36"/>
      <c r="D243" s="22"/>
      <c r="E243" s="22"/>
      <c r="F243" s="39" t="s">
        <v>29</v>
      </c>
      <c r="G243" s="42">
        <f t="shared" si="77"/>
        <v>749.3</v>
      </c>
      <c r="H243" s="42"/>
      <c r="I243" s="42"/>
      <c r="J243" s="29"/>
      <c r="K243" s="42">
        <v>0</v>
      </c>
      <c r="L243" s="42">
        <v>749.3</v>
      </c>
      <c r="M243" s="43"/>
    </row>
    <row r="244" spans="1:13" ht="24.75" customHeight="1">
      <c r="A244" s="12"/>
      <c r="B244" s="56"/>
      <c r="C244" s="36"/>
      <c r="D244" s="22"/>
      <c r="E244" s="22"/>
      <c r="F244" s="44" t="s">
        <v>30</v>
      </c>
      <c r="G244" s="42">
        <f t="shared" si="77"/>
        <v>0</v>
      </c>
      <c r="H244" s="42"/>
      <c r="I244" s="42"/>
      <c r="J244" s="29"/>
      <c r="K244" s="42"/>
      <c r="L244" s="42"/>
      <c r="M244" s="43"/>
    </row>
    <row r="245" spans="1:13" ht="24.75" customHeight="1">
      <c r="A245" s="12"/>
      <c r="B245" s="56"/>
      <c r="C245" s="36"/>
      <c r="D245" s="22"/>
      <c r="E245" s="22"/>
      <c r="F245" s="39" t="s">
        <v>31</v>
      </c>
      <c r="G245" s="42">
        <f t="shared" si="77"/>
        <v>25</v>
      </c>
      <c r="H245" s="42"/>
      <c r="I245" s="42"/>
      <c r="J245" s="29"/>
      <c r="K245" s="42">
        <v>0</v>
      </c>
      <c r="L245" s="42">
        <v>25</v>
      </c>
      <c r="M245" s="43"/>
    </row>
    <row r="246" spans="1:13" ht="63.75" customHeight="1">
      <c r="A246" s="12"/>
      <c r="B246" s="56" t="s">
        <v>126</v>
      </c>
      <c r="C246" s="36" t="s">
        <v>127</v>
      </c>
      <c r="D246" s="22"/>
      <c r="E246" s="22" t="s">
        <v>113</v>
      </c>
      <c r="F246" s="28" t="s">
        <v>24</v>
      </c>
      <c r="G246" s="42">
        <f>G247+G248+G249+G250+G251</f>
        <v>24999.999999999996</v>
      </c>
      <c r="H246" s="42"/>
      <c r="I246" s="42"/>
      <c r="J246" s="29"/>
      <c r="K246" s="42">
        <f>K247+K248+K249+K250+K251</f>
        <v>0</v>
      </c>
      <c r="L246" s="42">
        <f>L247+L248+L249+L250+L251</f>
        <v>24999.999999999996</v>
      </c>
      <c r="M246" s="43"/>
    </row>
    <row r="247" spans="1:13" ht="24.75" customHeight="1">
      <c r="A247" s="12"/>
      <c r="B247" s="56"/>
      <c r="C247" s="36"/>
      <c r="D247" s="22"/>
      <c r="E247" s="22"/>
      <c r="F247" s="39" t="s">
        <v>27</v>
      </c>
      <c r="G247" s="42">
        <f aca="true" t="shared" si="78" ref="G247:G251">H247+I247+J247+K247+L247+M247</f>
        <v>23256.6</v>
      </c>
      <c r="H247" s="42"/>
      <c r="I247" s="42"/>
      <c r="J247" s="29"/>
      <c r="K247" s="42">
        <v>0</v>
      </c>
      <c r="L247" s="42">
        <v>23256.6</v>
      </c>
      <c r="M247" s="43"/>
    </row>
    <row r="248" spans="1:13" ht="24.75" customHeight="1">
      <c r="A248" s="12"/>
      <c r="B248" s="56"/>
      <c r="C248" s="36"/>
      <c r="D248" s="22"/>
      <c r="E248" s="22"/>
      <c r="F248" s="39" t="s">
        <v>28</v>
      </c>
      <c r="G248" s="42">
        <f t="shared" si="78"/>
        <v>969.1</v>
      </c>
      <c r="H248" s="42"/>
      <c r="I248" s="42"/>
      <c r="J248" s="29"/>
      <c r="K248" s="42">
        <v>0</v>
      </c>
      <c r="L248" s="42">
        <v>969.1</v>
      </c>
      <c r="M248" s="43"/>
    </row>
    <row r="249" spans="1:13" ht="24.75" customHeight="1">
      <c r="A249" s="12"/>
      <c r="B249" s="56"/>
      <c r="C249" s="36"/>
      <c r="D249" s="22"/>
      <c r="E249" s="22"/>
      <c r="F249" s="39" t="s">
        <v>29</v>
      </c>
      <c r="G249" s="42">
        <f t="shared" si="78"/>
        <v>749.3</v>
      </c>
      <c r="H249" s="42"/>
      <c r="I249" s="42"/>
      <c r="J249" s="29"/>
      <c r="K249" s="42">
        <v>0</v>
      </c>
      <c r="L249" s="42">
        <v>749.3</v>
      </c>
      <c r="M249" s="43"/>
    </row>
    <row r="250" spans="1:13" ht="24.75" customHeight="1">
      <c r="A250" s="12"/>
      <c r="B250" s="56"/>
      <c r="C250" s="36"/>
      <c r="D250" s="22"/>
      <c r="E250" s="22"/>
      <c r="F250" s="44" t="s">
        <v>30</v>
      </c>
      <c r="G250" s="42">
        <f t="shared" si="78"/>
        <v>0</v>
      </c>
      <c r="H250" s="42"/>
      <c r="I250" s="42"/>
      <c r="J250" s="29"/>
      <c r="K250" s="42"/>
      <c r="L250" s="42"/>
      <c r="M250" s="43"/>
    </row>
    <row r="251" spans="1:13" ht="24.75" customHeight="1">
      <c r="A251" s="12"/>
      <c r="B251" s="56"/>
      <c r="C251" s="36"/>
      <c r="D251" s="22"/>
      <c r="E251" s="22"/>
      <c r="F251" s="39" t="s">
        <v>31</v>
      </c>
      <c r="G251" s="42">
        <f t="shared" si="78"/>
        <v>25</v>
      </c>
      <c r="H251" s="42"/>
      <c r="I251" s="42"/>
      <c r="J251" s="29"/>
      <c r="K251" s="42">
        <v>0</v>
      </c>
      <c r="L251" s="42">
        <v>25</v>
      </c>
      <c r="M251" s="43"/>
    </row>
    <row r="252" spans="1:13" ht="66.75" customHeight="1">
      <c r="A252" s="12"/>
      <c r="B252" s="56" t="s">
        <v>128</v>
      </c>
      <c r="C252" s="36" t="s">
        <v>129</v>
      </c>
      <c r="D252" s="22"/>
      <c r="E252" s="36" t="s">
        <v>130</v>
      </c>
      <c r="F252" s="28" t="s">
        <v>24</v>
      </c>
      <c r="G252" s="42">
        <f>G257+G256+G255+G254+G253</f>
        <v>13000</v>
      </c>
      <c r="H252" s="42"/>
      <c r="I252" s="42"/>
      <c r="J252" s="29"/>
      <c r="K252" s="42">
        <f>K257+K256+K255+K254+K253</f>
        <v>0</v>
      </c>
      <c r="L252" s="42">
        <f>L257+L256+L255+L254+L253</f>
        <v>13000</v>
      </c>
      <c r="M252" s="43"/>
    </row>
    <row r="253" spans="1:13" ht="24.75" customHeight="1">
      <c r="A253" s="12"/>
      <c r="B253" s="56"/>
      <c r="C253" s="36"/>
      <c r="D253" s="22"/>
      <c r="E253" s="22"/>
      <c r="F253" s="39" t="s">
        <v>27</v>
      </c>
      <c r="G253" s="42">
        <f aca="true" t="shared" si="79" ref="G253:G257">H253+I253+J253+K253+L253</f>
        <v>12108.9</v>
      </c>
      <c r="H253" s="42"/>
      <c r="I253" s="42"/>
      <c r="J253" s="29"/>
      <c r="K253" s="42">
        <v>0</v>
      </c>
      <c r="L253" s="42">
        <v>12108.9</v>
      </c>
      <c r="M253" s="43"/>
    </row>
    <row r="254" spans="1:13" ht="24.75" customHeight="1">
      <c r="A254" s="12"/>
      <c r="B254" s="56"/>
      <c r="C254" s="36"/>
      <c r="D254" s="22"/>
      <c r="E254" s="22"/>
      <c r="F254" s="39" t="s">
        <v>28</v>
      </c>
      <c r="G254" s="42">
        <f t="shared" si="79"/>
        <v>476.8</v>
      </c>
      <c r="H254" s="42"/>
      <c r="I254" s="42"/>
      <c r="J254" s="29"/>
      <c r="K254" s="42">
        <v>0</v>
      </c>
      <c r="L254" s="42">
        <v>476.8</v>
      </c>
      <c r="M254" s="43"/>
    </row>
    <row r="255" spans="1:13" ht="24.75" customHeight="1">
      <c r="A255" s="12"/>
      <c r="B255" s="56"/>
      <c r="C255" s="36"/>
      <c r="D255" s="22"/>
      <c r="E255" s="22"/>
      <c r="F255" s="39" t="s">
        <v>29</v>
      </c>
      <c r="G255" s="42">
        <f t="shared" si="79"/>
        <v>0</v>
      </c>
      <c r="H255" s="42"/>
      <c r="I255" s="42"/>
      <c r="J255" s="29"/>
      <c r="K255" s="42"/>
      <c r="L255" s="42"/>
      <c r="M255" s="43"/>
    </row>
    <row r="256" spans="1:13" ht="24.75" customHeight="1">
      <c r="A256" s="12"/>
      <c r="B256" s="56"/>
      <c r="C256" s="36"/>
      <c r="D256" s="22"/>
      <c r="E256" s="22"/>
      <c r="F256" s="44" t="s">
        <v>30</v>
      </c>
      <c r="G256" s="42">
        <f t="shared" si="79"/>
        <v>389.3</v>
      </c>
      <c r="H256" s="42"/>
      <c r="I256" s="42"/>
      <c r="J256" s="29"/>
      <c r="K256" s="42">
        <v>0</v>
      </c>
      <c r="L256" s="42">
        <v>389.3</v>
      </c>
      <c r="M256" s="43"/>
    </row>
    <row r="257" spans="1:13" ht="24.75" customHeight="1">
      <c r="A257" s="12"/>
      <c r="B257" s="56"/>
      <c r="C257" s="36"/>
      <c r="D257" s="22"/>
      <c r="E257" s="22"/>
      <c r="F257" s="39" t="s">
        <v>31</v>
      </c>
      <c r="G257" s="42">
        <f t="shared" si="79"/>
        <v>25</v>
      </c>
      <c r="H257" s="42"/>
      <c r="I257" s="42"/>
      <c r="J257" s="29"/>
      <c r="K257" s="42">
        <v>0</v>
      </c>
      <c r="L257" s="42">
        <v>25</v>
      </c>
      <c r="M257" s="43"/>
    </row>
    <row r="258" spans="1:13" ht="64.5" customHeight="1">
      <c r="A258" s="12"/>
      <c r="B258" s="56" t="s">
        <v>131</v>
      </c>
      <c r="C258" s="36" t="s">
        <v>132</v>
      </c>
      <c r="D258" s="22"/>
      <c r="E258" s="22" t="s">
        <v>34</v>
      </c>
      <c r="F258" s="28" t="s">
        <v>24</v>
      </c>
      <c r="G258" s="42">
        <f>G263+G262+G261+G260+G259</f>
        <v>10000</v>
      </c>
      <c r="H258" s="42"/>
      <c r="I258" s="42"/>
      <c r="J258" s="29"/>
      <c r="K258" s="42">
        <f>K263+K262+K261+K260+K259</f>
        <v>0</v>
      </c>
      <c r="L258" s="42">
        <f>L263+L262+L261+L260+L259</f>
        <v>10000</v>
      </c>
      <c r="M258" s="43"/>
    </row>
    <row r="259" spans="1:13" ht="24.75" customHeight="1">
      <c r="A259" s="12"/>
      <c r="B259" s="56"/>
      <c r="C259" s="36"/>
      <c r="D259" s="22"/>
      <c r="E259" s="22"/>
      <c r="F259" s="39" t="s">
        <v>27</v>
      </c>
      <c r="G259" s="42">
        <f aca="true" t="shared" si="80" ref="G259:G263">H259+I259+J259+K259+L259</f>
        <v>8652.6</v>
      </c>
      <c r="H259" s="42"/>
      <c r="I259" s="42"/>
      <c r="J259" s="29"/>
      <c r="K259" s="42">
        <v>0</v>
      </c>
      <c r="L259" s="42">
        <v>8652.6</v>
      </c>
      <c r="M259" s="43"/>
    </row>
    <row r="260" spans="1:13" ht="24.75" customHeight="1">
      <c r="A260" s="12"/>
      <c r="B260" s="56"/>
      <c r="C260" s="36"/>
      <c r="D260" s="22"/>
      <c r="E260" s="22"/>
      <c r="F260" s="39" t="s">
        <v>28</v>
      </c>
      <c r="G260" s="42">
        <f t="shared" si="80"/>
        <v>360.6</v>
      </c>
      <c r="H260" s="42"/>
      <c r="I260" s="42"/>
      <c r="J260" s="29"/>
      <c r="K260" s="42">
        <v>0</v>
      </c>
      <c r="L260" s="42">
        <v>360.6</v>
      </c>
      <c r="M260" s="43"/>
    </row>
    <row r="261" spans="1:13" ht="24.75" customHeight="1">
      <c r="A261" s="12"/>
      <c r="B261" s="56"/>
      <c r="C261" s="36"/>
      <c r="D261" s="22"/>
      <c r="E261" s="22"/>
      <c r="F261" s="39" t="s">
        <v>29</v>
      </c>
      <c r="G261" s="42">
        <f t="shared" si="80"/>
        <v>278.8</v>
      </c>
      <c r="H261" s="42"/>
      <c r="I261" s="42"/>
      <c r="J261" s="29"/>
      <c r="K261" s="42">
        <v>0</v>
      </c>
      <c r="L261" s="42">
        <v>278.8</v>
      </c>
      <c r="M261" s="43"/>
    </row>
    <row r="262" spans="1:13" ht="24.75" customHeight="1">
      <c r="A262" s="12"/>
      <c r="B262" s="56"/>
      <c r="C262" s="36"/>
      <c r="D262" s="22"/>
      <c r="E262" s="22"/>
      <c r="F262" s="44" t="s">
        <v>30</v>
      </c>
      <c r="G262" s="42">
        <f t="shared" si="80"/>
        <v>0</v>
      </c>
      <c r="H262" s="42"/>
      <c r="I262" s="42"/>
      <c r="J262" s="29"/>
      <c r="K262" s="42"/>
      <c r="L262" s="42"/>
      <c r="M262" s="43"/>
    </row>
    <row r="263" spans="1:13" ht="24.75" customHeight="1">
      <c r="A263" s="12"/>
      <c r="B263" s="56"/>
      <c r="C263" s="36"/>
      <c r="D263" s="22"/>
      <c r="E263" s="22"/>
      <c r="F263" s="39" t="s">
        <v>31</v>
      </c>
      <c r="G263" s="42">
        <f t="shared" si="80"/>
        <v>708</v>
      </c>
      <c r="H263" s="42"/>
      <c r="I263" s="42"/>
      <c r="J263" s="29"/>
      <c r="K263" s="42">
        <v>0</v>
      </c>
      <c r="L263" s="42">
        <v>708</v>
      </c>
      <c r="M263" s="43"/>
    </row>
    <row r="264" spans="1:13" ht="63.75" customHeight="1">
      <c r="A264" s="12"/>
      <c r="B264" s="56" t="s">
        <v>133</v>
      </c>
      <c r="C264" s="36" t="s">
        <v>134</v>
      </c>
      <c r="D264" s="22"/>
      <c r="E264" s="36" t="s">
        <v>130</v>
      </c>
      <c r="F264" s="28" t="s">
        <v>24</v>
      </c>
      <c r="G264" s="42">
        <f>G269+G268+G267+G266+G265</f>
        <v>12000</v>
      </c>
      <c r="H264" s="42">
        <f>H269+H268+H267+H266+H265</f>
        <v>0</v>
      </c>
      <c r="I264" s="42">
        <f>I269+I268+I267+I266+I265</f>
        <v>0</v>
      </c>
      <c r="J264" s="42">
        <v>0</v>
      </c>
      <c r="K264" s="46">
        <f>K269+K268+K267+K266+K265</f>
        <v>0</v>
      </c>
      <c r="L264" s="46">
        <f>L269+L268+L267+L266+L265</f>
        <v>12000</v>
      </c>
      <c r="M264" s="43">
        <v>0</v>
      </c>
    </row>
    <row r="265" spans="1:13" ht="24.75" customHeight="1">
      <c r="A265" s="12"/>
      <c r="B265" s="56"/>
      <c r="C265" s="36"/>
      <c r="D265" s="22"/>
      <c r="E265" s="36"/>
      <c r="F265" s="39" t="s">
        <v>27</v>
      </c>
      <c r="G265" s="42">
        <f aca="true" t="shared" si="81" ref="G265:G269">H265+I265+J265+K265+L265+M265</f>
        <v>11112</v>
      </c>
      <c r="H265" s="42">
        <v>0</v>
      </c>
      <c r="I265" s="42">
        <v>0</v>
      </c>
      <c r="J265" s="29">
        <v>0</v>
      </c>
      <c r="K265" s="42">
        <v>0</v>
      </c>
      <c r="L265" s="29">
        <v>11112</v>
      </c>
      <c r="M265" s="43">
        <v>0</v>
      </c>
    </row>
    <row r="266" spans="1:13" ht="24.75" customHeight="1">
      <c r="A266" s="12"/>
      <c r="B266" s="56"/>
      <c r="C266" s="36"/>
      <c r="D266" s="22"/>
      <c r="E266" s="36"/>
      <c r="F266" s="39" t="s">
        <v>28</v>
      </c>
      <c r="G266" s="42">
        <f t="shared" si="81"/>
        <v>463</v>
      </c>
      <c r="H266" s="42">
        <v>0</v>
      </c>
      <c r="I266" s="42">
        <v>0</v>
      </c>
      <c r="J266" s="29">
        <v>0</v>
      </c>
      <c r="K266" s="42">
        <v>0</v>
      </c>
      <c r="L266" s="29">
        <v>463</v>
      </c>
      <c r="M266" s="43">
        <v>0</v>
      </c>
    </row>
    <row r="267" spans="1:13" ht="24.75" customHeight="1">
      <c r="A267" s="12"/>
      <c r="B267" s="56"/>
      <c r="C267" s="36"/>
      <c r="D267" s="22"/>
      <c r="E267" s="36"/>
      <c r="F267" s="39" t="s">
        <v>29</v>
      </c>
      <c r="G267" s="42">
        <f t="shared" si="81"/>
        <v>0</v>
      </c>
      <c r="H267" s="42">
        <v>0</v>
      </c>
      <c r="I267" s="42">
        <v>0</v>
      </c>
      <c r="J267" s="29">
        <v>0</v>
      </c>
      <c r="K267" s="42">
        <v>0</v>
      </c>
      <c r="L267" s="29">
        <v>0</v>
      </c>
      <c r="M267" s="43">
        <v>0</v>
      </c>
    </row>
    <row r="268" spans="1:13" ht="17.25" customHeight="1">
      <c r="A268" s="12"/>
      <c r="B268" s="56"/>
      <c r="C268" s="36"/>
      <c r="D268" s="22"/>
      <c r="E268" s="36"/>
      <c r="F268" s="44" t="s">
        <v>30</v>
      </c>
      <c r="G268" s="42">
        <f t="shared" si="81"/>
        <v>358</v>
      </c>
      <c r="H268" s="42">
        <v>0</v>
      </c>
      <c r="I268" s="42">
        <v>0</v>
      </c>
      <c r="J268" s="29">
        <v>0</v>
      </c>
      <c r="K268" s="42">
        <v>0</v>
      </c>
      <c r="L268" s="29">
        <v>358</v>
      </c>
      <c r="M268" s="43"/>
    </row>
    <row r="269" spans="1:13" ht="24.75" customHeight="1">
      <c r="A269" s="12"/>
      <c r="B269" s="56"/>
      <c r="C269" s="36"/>
      <c r="D269" s="22"/>
      <c r="E269" s="36"/>
      <c r="F269" s="39" t="s">
        <v>31</v>
      </c>
      <c r="G269" s="42">
        <f t="shared" si="81"/>
        <v>67</v>
      </c>
      <c r="H269" s="42">
        <v>0</v>
      </c>
      <c r="I269" s="42">
        <v>0</v>
      </c>
      <c r="J269" s="29">
        <v>0</v>
      </c>
      <c r="K269" s="42">
        <v>0</v>
      </c>
      <c r="L269" s="29">
        <v>67</v>
      </c>
      <c r="M269" s="43">
        <v>0</v>
      </c>
    </row>
    <row r="270" spans="1:13" ht="59.25" customHeight="1">
      <c r="A270" s="68" t="s">
        <v>135</v>
      </c>
      <c r="B270" s="69"/>
      <c r="C270" s="70" t="s">
        <v>136</v>
      </c>
      <c r="D270" s="71" t="s">
        <v>137</v>
      </c>
      <c r="E270" s="72" t="s">
        <v>137</v>
      </c>
      <c r="F270" s="73" t="s">
        <v>24</v>
      </c>
      <c r="G270" s="74">
        <f>G276+G275+G274+G273+G272</f>
        <v>384938.4</v>
      </c>
      <c r="H270" s="74">
        <f>H276+H275+H274+H273+H272</f>
        <v>23920.100000000002</v>
      </c>
      <c r="I270" s="72">
        <f>I276+I275+I274+I273+I272</f>
        <v>4784.000000000001</v>
      </c>
      <c r="J270" s="72">
        <f>J276+J275+J274+J273+J272</f>
        <v>14737.999999999998</v>
      </c>
      <c r="K270" s="73">
        <f>K276+K275+K274+K273+K272</f>
        <v>5531.700000000001</v>
      </c>
      <c r="L270" s="73">
        <f>L276+L275+L274+L273+L272</f>
        <v>88573.90000000001</v>
      </c>
      <c r="M270" s="75">
        <f>M276+M275+M274+M273+M272</f>
        <v>247390.7</v>
      </c>
    </row>
    <row r="271" spans="1:13" ht="24" customHeight="1">
      <c r="A271" s="68"/>
      <c r="B271" s="69"/>
      <c r="C271" s="70"/>
      <c r="D271" s="71"/>
      <c r="E271" s="76" t="s">
        <v>51</v>
      </c>
      <c r="F271" s="76"/>
      <c r="G271" s="76"/>
      <c r="H271" s="76"/>
      <c r="I271" s="76"/>
      <c r="J271" s="76"/>
      <c r="K271" s="76"/>
      <c r="L271" s="76"/>
      <c r="M271" s="76"/>
    </row>
    <row r="272" spans="1:13" ht="28.5" customHeight="1">
      <c r="A272" s="68"/>
      <c r="B272" s="69"/>
      <c r="C272" s="70"/>
      <c r="D272" s="71"/>
      <c r="E272" s="77" t="s">
        <v>137</v>
      </c>
      <c r="F272" s="78" t="s">
        <v>27</v>
      </c>
      <c r="G272" s="79">
        <f aca="true" t="shared" si="82" ref="G272:G276">H272+I272+J272+K272+L272+M272</f>
        <v>326046.30000000005</v>
      </c>
      <c r="H272" s="79">
        <f aca="true" t="shared" si="83" ref="H272:H276">H279+H286+H293+H300+H307+H314+H321</f>
        <v>14753.500000000002</v>
      </c>
      <c r="I272" s="80">
        <f aca="true" t="shared" si="84" ref="I272:I276">I279+I286+I293+I300+I307+I314+I321</f>
        <v>520.3000000000001</v>
      </c>
      <c r="J272" s="80">
        <f aca="true" t="shared" si="85" ref="J272:J276">J279+J286+J293+J300+J307+J314+J321</f>
        <v>12049.899999999998</v>
      </c>
      <c r="K272" s="80">
        <f>K279+K286+K293+K300+K307+K314+K321</f>
        <v>985.1</v>
      </c>
      <c r="L272" s="80">
        <f aca="true" t="shared" si="86" ref="L272:L276">L279+L286+L293+L300+L307+L314+L321</f>
        <v>78529.3</v>
      </c>
      <c r="M272" s="81">
        <f aca="true" t="shared" si="87" ref="M272:M276">M279+M286+M293+M300+M307+M314+M321</f>
        <v>219208.2</v>
      </c>
    </row>
    <row r="273" spans="1:13" ht="28.5" customHeight="1">
      <c r="A273" s="68"/>
      <c r="B273" s="69"/>
      <c r="C273" s="70"/>
      <c r="D273" s="71"/>
      <c r="E273" s="80" t="s">
        <v>137</v>
      </c>
      <c r="F273" s="78" t="s">
        <v>28</v>
      </c>
      <c r="G273" s="79">
        <f t="shared" si="82"/>
        <v>35582.3</v>
      </c>
      <c r="H273" s="79">
        <f t="shared" si="83"/>
        <v>6916.1</v>
      </c>
      <c r="I273" s="80">
        <f t="shared" si="84"/>
        <v>2678.6000000000004</v>
      </c>
      <c r="J273" s="80">
        <f t="shared" si="85"/>
        <v>1930.7</v>
      </c>
      <c r="K273" s="80">
        <f>K280+K287+K294+K308+K315+K322</f>
        <v>2500.2000000000003</v>
      </c>
      <c r="L273" s="80">
        <f t="shared" si="86"/>
        <v>5472.6</v>
      </c>
      <c r="M273" s="81">
        <f t="shared" si="87"/>
        <v>16084.099999999999</v>
      </c>
    </row>
    <row r="274" spans="1:13" ht="28.5" customHeight="1">
      <c r="A274" s="68"/>
      <c r="B274" s="69"/>
      <c r="C274" s="70"/>
      <c r="D274" s="71"/>
      <c r="E274" s="72" t="s">
        <v>137</v>
      </c>
      <c r="F274" s="78" t="s">
        <v>29</v>
      </c>
      <c r="G274" s="79">
        <f t="shared" si="82"/>
        <v>8971.6</v>
      </c>
      <c r="H274" s="79">
        <f t="shared" si="83"/>
        <v>548.8</v>
      </c>
      <c r="I274" s="80">
        <f t="shared" si="84"/>
        <v>149.9</v>
      </c>
      <c r="J274" s="80">
        <f t="shared" si="85"/>
        <v>294</v>
      </c>
      <c r="K274" s="80">
        <f aca="true" t="shared" si="88" ref="K274:K276">K281+K288+K295+K302+K309+K316+K323</f>
        <v>119.7</v>
      </c>
      <c r="L274" s="80">
        <f t="shared" si="86"/>
        <v>1902.4999999999998</v>
      </c>
      <c r="M274" s="82">
        <f t="shared" si="87"/>
        <v>5956.700000000001</v>
      </c>
    </row>
    <row r="275" spans="1:13" ht="18.75" customHeight="1">
      <c r="A275" s="68"/>
      <c r="B275" s="69"/>
      <c r="C275" s="70"/>
      <c r="D275" s="71"/>
      <c r="E275" s="72" t="s">
        <v>137</v>
      </c>
      <c r="F275" s="78" t="s">
        <v>30</v>
      </c>
      <c r="G275" s="79">
        <f t="shared" si="82"/>
        <v>3111.8999999999996</v>
      </c>
      <c r="H275" s="80">
        <f t="shared" si="83"/>
        <v>192</v>
      </c>
      <c r="I275" s="80">
        <f t="shared" si="84"/>
        <v>100</v>
      </c>
      <c r="J275" s="80">
        <f t="shared" si="85"/>
        <v>138.39999999999998</v>
      </c>
      <c r="K275" s="80">
        <f t="shared" si="88"/>
        <v>452.7</v>
      </c>
      <c r="L275" s="80">
        <f t="shared" si="86"/>
        <v>747.3</v>
      </c>
      <c r="M275" s="81">
        <f t="shared" si="87"/>
        <v>1481.5</v>
      </c>
    </row>
    <row r="276" spans="1:13" ht="26.25" customHeight="1">
      <c r="A276" s="68"/>
      <c r="B276" s="69"/>
      <c r="C276" s="70"/>
      <c r="D276" s="71"/>
      <c r="E276" s="72" t="s">
        <v>137</v>
      </c>
      <c r="F276" s="78" t="s">
        <v>31</v>
      </c>
      <c r="G276" s="80">
        <f t="shared" si="82"/>
        <v>11226.3</v>
      </c>
      <c r="H276" s="80">
        <f t="shared" si="83"/>
        <v>1509.7</v>
      </c>
      <c r="I276" s="80">
        <f t="shared" si="84"/>
        <v>1335.1999999999998</v>
      </c>
      <c r="J276" s="80">
        <f t="shared" si="85"/>
        <v>325</v>
      </c>
      <c r="K276" s="80">
        <f t="shared" si="88"/>
        <v>1474</v>
      </c>
      <c r="L276" s="80">
        <f t="shared" si="86"/>
        <v>1922.2</v>
      </c>
      <c r="M276" s="81">
        <f t="shared" si="87"/>
        <v>4660.2</v>
      </c>
    </row>
    <row r="277" spans="1:13" ht="58.5" customHeight="1">
      <c r="A277" s="68"/>
      <c r="B277" s="83"/>
      <c r="C277" s="36" t="s">
        <v>138</v>
      </c>
      <c r="D277" s="7" t="s">
        <v>137</v>
      </c>
      <c r="E277" s="13" t="s">
        <v>137</v>
      </c>
      <c r="F277" s="10" t="s">
        <v>24</v>
      </c>
      <c r="G277" s="24">
        <f>G283+G282+G281+G280+G279</f>
        <v>236239.90000000002</v>
      </c>
      <c r="H277" s="24">
        <f>H283+H282+H281+H280+H279</f>
        <v>0</v>
      </c>
      <c r="I277" s="24">
        <f>I283+I282+I281+I280+I279</f>
        <v>0</v>
      </c>
      <c r="J277" s="54">
        <f>J279+J280+J281+J282+J283</f>
        <v>0</v>
      </c>
      <c r="K277" s="24">
        <f>K283+K282+K281+K280+K279</f>
        <v>0</v>
      </c>
      <c r="L277" s="24">
        <f>L279+L280+L281+L282+L283</f>
        <v>0</v>
      </c>
      <c r="M277" s="26">
        <f>M283+M282+M281+M280+M279</f>
        <v>236239.90000000002</v>
      </c>
    </row>
    <row r="278" spans="1:13" ht="35.25" customHeight="1">
      <c r="A278" s="68"/>
      <c r="B278" s="83"/>
      <c r="C278" s="36"/>
      <c r="D278" s="7"/>
      <c r="E278" s="27" t="s">
        <v>51</v>
      </c>
      <c r="F278" s="27"/>
      <c r="G278" s="27"/>
      <c r="H278" s="27"/>
      <c r="I278" s="27"/>
      <c r="J278" s="27"/>
      <c r="K278" s="27"/>
      <c r="L278" s="27"/>
      <c r="M278" s="27"/>
    </row>
    <row r="279" spans="1:13" ht="26.25" customHeight="1">
      <c r="A279" s="68"/>
      <c r="B279" s="83"/>
      <c r="C279" s="36"/>
      <c r="D279" s="7"/>
      <c r="E279" s="13" t="s">
        <v>137</v>
      </c>
      <c r="F279" s="84" t="s">
        <v>27</v>
      </c>
      <c r="G279" s="42">
        <f aca="true" t="shared" si="89" ref="G279:G283">H279+I279+J279+K279+L279+M279</f>
        <v>218762.10000000003</v>
      </c>
      <c r="H279" s="29">
        <f aca="true" t="shared" si="90" ref="H279:H283">H103</f>
        <v>0</v>
      </c>
      <c r="I279" s="42">
        <f aca="true" t="shared" si="91" ref="I279:I280">I103</f>
        <v>0</v>
      </c>
      <c r="J279" s="29">
        <f aca="true" t="shared" si="92" ref="J279:J283">J103</f>
        <v>0</v>
      </c>
      <c r="K279" s="42">
        <f aca="true" t="shared" si="93" ref="K279:K283">K103</f>
        <v>0</v>
      </c>
      <c r="L279" s="29">
        <v>0</v>
      </c>
      <c r="M279" s="43">
        <f aca="true" t="shared" si="94" ref="M279:M283">M103</f>
        <v>218762.10000000003</v>
      </c>
    </row>
    <row r="280" spans="1:13" ht="27.75" customHeight="1">
      <c r="A280" s="68"/>
      <c r="B280" s="83"/>
      <c r="C280" s="36"/>
      <c r="D280" s="7"/>
      <c r="E280" s="13" t="s">
        <v>137</v>
      </c>
      <c r="F280" s="84" t="s">
        <v>28</v>
      </c>
      <c r="G280" s="42">
        <f t="shared" si="89"/>
        <v>9114.9</v>
      </c>
      <c r="H280" s="29">
        <f t="shared" si="90"/>
        <v>0</v>
      </c>
      <c r="I280" s="42">
        <f t="shared" si="91"/>
        <v>0</v>
      </c>
      <c r="J280" s="29">
        <f t="shared" si="92"/>
        <v>0</v>
      </c>
      <c r="K280" s="42">
        <f t="shared" si="93"/>
        <v>0</v>
      </c>
      <c r="L280" s="29">
        <f aca="true" t="shared" si="95" ref="L280:L283">L104</f>
        <v>0</v>
      </c>
      <c r="M280" s="43">
        <f t="shared" si="94"/>
        <v>9114.9</v>
      </c>
    </row>
    <row r="281" spans="1:13" ht="28.5" customHeight="1">
      <c r="A281" s="68"/>
      <c r="B281" s="83"/>
      <c r="C281" s="36"/>
      <c r="D281" s="7"/>
      <c r="E281" s="13" t="s">
        <v>137</v>
      </c>
      <c r="F281" s="84" t="s">
        <v>29</v>
      </c>
      <c r="G281" s="29">
        <f t="shared" si="89"/>
        <v>5566.4</v>
      </c>
      <c r="H281" s="29">
        <f t="shared" si="90"/>
        <v>0</v>
      </c>
      <c r="I281" s="42">
        <v>0</v>
      </c>
      <c r="J281" s="29">
        <f t="shared" si="92"/>
        <v>0</v>
      </c>
      <c r="K281" s="42">
        <f t="shared" si="93"/>
        <v>0</v>
      </c>
      <c r="L281" s="29">
        <f t="shared" si="95"/>
        <v>0</v>
      </c>
      <c r="M281" s="43">
        <f t="shared" si="94"/>
        <v>5566.4</v>
      </c>
    </row>
    <row r="282" spans="1:13" ht="13.5" customHeight="1">
      <c r="A282" s="68"/>
      <c r="B282" s="83"/>
      <c r="C282" s="36"/>
      <c r="D282" s="7"/>
      <c r="E282" s="13" t="s">
        <v>137</v>
      </c>
      <c r="F282" s="84" t="s">
        <v>30</v>
      </c>
      <c r="G282" s="42">
        <f t="shared" si="89"/>
        <v>1481.5</v>
      </c>
      <c r="H282" s="29">
        <f t="shared" si="90"/>
        <v>0</v>
      </c>
      <c r="I282" s="42">
        <f aca="true" t="shared" si="96" ref="I282:I283">I106</f>
        <v>0</v>
      </c>
      <c r="J282" s="29">
        <f t="shared" si="92"/>
        <v>0</v>
      </c>
      <c r="K282" s="42">
        <f t="shared" si="93"/>
        <v>0</v>
      </c>
      <c r="L282" s="29">
        <f t="shared" si="95"/>
        <v>0</v>
      </c>
      <c r="M282" s="43">
        <f t="shared" si="94"/>
        <v>1481.5</v>
      </c>
    </row>
    <row r="283" spans="1:13" ht="28.5" customHeight="1">
      <c r="A283" s="68"/>
      <c r="B283" s="83"/>
      <c r="C283" s="36"/>
      <c r="D283" s="7"/>
      <c r="E283" s="13" t="s">
        <v>137</v>
      </c>
      <c r="F283" s="84" t="s">
        <v>31</v>
      </c>
      <c r="G283" s="42">
        <f t="shared" si="89"/>
        <v>1315</v>
      </c>
      <c r="H283" s="29">
        <f t="shared" si="90"/>
        <v>0</v>
      </c>
      <c r="I283" s="42">
        <f t="shared" si="96"/>
        <v>0</v>
      </c>
      <c r="J283" s="29">
        <f t="shared" si="92"/>
        <v>0</v>
      </c>
      <c r="K283" s="42">
        <f t="shared" si="93"/>
        <v>0</v>
      </c>
      <c r="L283" s="29">
        <f t="shared" si="95"/>
        <v>0</v>
      </c>
      <c r="M283" s="43">
        <f t="shared" si="94"/>
        <v>1315</v>
      </c>
    </row>
    <row r="284" spans="1:13" ht="57.75" customHeight="1">
      <c r="A284" s="68"/>
      <c r="B284" s="83"/>
      <c r="C284" s="36" t="s">
        <v>33</v>
      </c>
      <c r="D284" s="7" t="s">
        <v>137</v>
      </c>
      <c r="E284" s="13" t="s">
        <v>137</v>
      </c>
      <c r="F284" s="10" t="s">
        <v>24</v>
      </c>
      <c r="G284" s="24">
        <f>G290+G289+G288+G287+G286</f>
        <v>2787.7000000000003</v>
      </c>
      <c r="H284" s="24">
        <f>H290+H289+H288+H287+H286</f>
        <v>0</v>
      </c>
      <c r="I284" s="24">
        <f>I290+I289+I288+I287+I286</f>
        <v>0</v>
      </c>
      <c r="J284" s="54">
        <f>J286+J287+J288+J289+J290</f>
        <v>0</v>
      </c>
      <c r="K284" s="24">
        <f>K290+K289+K288+K287+K286</f>
        <v>0</v>
      </c>
      <c r="L284" s="24">
        <f>L286+L287+L288+L289+L290</f>
        <v>0</v>
      </c>
      <c r="M284" s="26">
        <f>M290+M289+M288+M287+M286</f>
        <v>2787.7000000000003</v>
      </c>
    </row>
    <row r="285" spans="1:13" ht="28.5" customHeight="1">
      <c r="A285" s="68"/>
      <c r="B285" s="83"/>
      <c r="C285" s="36"/>
      <c r="D285" s="7"/>
      <c r="E285" s="27" t="s">
        <v>51</v>
      </c>
      <c r="F285" s="27"/>
      <c r="G285" s="27"/>
      <c r="H285" s="27"/>
      <c r="I285" s="27"/>
      <c r="J285" s="27"/>
      <c r="K285" s="27"/>
      <c r="L285" s="27"/>
      <c r="M285" s="27"/>
    </row>
    <row r="286" spans="1:13" ht="28.5" customHeight="1">
      <c r="A286" s="68"/>
      <c r="B286" s="83"/>
      <c r="C286" s="36"/>
      <c r="D286" s="7"/>
      <c r="E286" s="13" t="s">
        <v>137</v>
      </c>
      <c r="F286" s="84" t="s">
        <v>27</v>
      </c>
      <c r="G286" s="42">
        <f aca="true" t="shared" si="97" ref="G286:G290">H286+I286+J286+K286+L286+M286</f>
        <v>111.8</v>
      </c>
      <c r="H286" s="29">
        <f aca="true" t="shared" si="98" ref="H286:H290">H21+H65</f>
        <v>0</v>
      </c>
      <c r="I286" s="29">
        <f aca="true" t="shared" si="99" ref="I286:I290">I21+I65</f>
        <v>0</v>
      </c>
      <c r="J286" s="42">
        <f>J21+J65</f>
        <v>0</v>
      </c>
      <c r="K286" s="29">
        <f aca="true" t="shared" si="100" ref="K286:K290">K21+K65</f>
        <v>0</v>
      </c>
      <c r="L286" s="29">
        <f>L21+L65</f>
        <v>0</v>
      </c>
      <c r="M286" s="43">
        <f aca="true" t="shared" si="101" ref="M286:M288">M21+M65</f>
        <v>111.8</v>
      </c>
    </row>
    <row r="287" spans="1:13" ht="28.5" customHeight="1">
      <c r="A287" s="68"/>
      <c r="B287" s="83"/>
      <c r="C287" s="36"/>
      <c r="D287" s="7"/>
      <c r="E287" s="13" t="s">
        <v>137</v>
      </c>
      <c r="F287" s="84" t="s">
        <v>28</v>
      </c>
      <c r="G287" s="42">
        <f t="shared" si="97"/>
        <v>1742</v>
      </c>
      <c r="H287" s="29">
        <f t="shared" si="98"/>
        <v>0</v>
      </c>
      <c r="I287" s="29">
        <f t="shared" si="99"/>
        <v>0</v>
      </c>
      <c r="J287" s="42">
        <f>J22</f>
        <v>0</v>
      </c>
      <c r="K287" s="29">
        <f t="shared" si="100"/>
        <v>0</v>
      </c>
      <c r="L287" s="29">
        <f>L22+L67</f>
        <v>0</v>
      </c>
      <c r="M287" s="43">
        <f t="shared" si="101"/>
        <v>1742</v>
      </c>
    </row>
    <row r="288" spans="1:13" ht="28.5" customHeight="1">
      <c r="A288" s="68"/>
      <c r="B288" s="83"/>
      <c r="C288" s="36"/>
      <c r="D288" s="7"/>
      <c r="E288" s="13" t="s">
        <v>137</v>
      </c>
      <c r="F288" s="84" t="s">
        <v>29</v>
      </c>
      <c r="G288" s="29">
        <f t="shared" si="97"/>
        <v>97.6</v>
      </c>
      <c r="H288" s="29">
        <f t="shared" si="98"/>
        <v>0</v>
      </c>
      <c r="I288" s="29">
        <f t="shared" si="99"/>
        <v>0</v>
      </c>
      <c r="J288" s="46">
        <f aca="true" t="shared" si="102" ref="J288:J290">J23+J67</f>
        <v>0</v>
      </c>
      <c r="K288" s="29">
        <f t="shared" si="100"/>
        <v>0</v>
      </c>
      <c r="L288" s="29">
        <f aca="true" t="shared" si="103" ref="L288:L290">L23+L67</f>
        <v>0</v>
      </c>
      <c r="M288" s="30">
        <f t="shared" si="101"/>
        <v>97.6</v>
      </c>
    </row>
    <row r="289" spans="1:13" ht="21" customHeight="1">
      <c r="A289" s="68"/>
      <c r="B289" s="83"/>
      <c r="C289" s="36"/>
      <c r="D289" s="7"/>
      <c r="E289" s="13" t="s">
        <v>137</v>
      </c>
      <c r="F289" s="84" t="s">
        <v>30</v>
      </c>
      <c r="G289" s="42">
        <f t="shared" si="97"/>
        <v>0</v>
      </c>
      <c r="H289" s="29">
        <f t="shared" si="98"/>
        <v>0</v>
      </c>
      <c r="I289" s="29">
        <f t="shared" si="99"/>
        <v>0</v>
      </c>
      <c r="J289" s="42">
        <f t="shared" si="102"/>
        <v>0</v>
      </c>
      <c r="K289" s="29">
        <f t="shared" si="100"/>
        <v>0</v>
      </c>
      <c r="L289" s="29">
        <f t="shared" si="103"/>
        <v>0</v>
      </c>
      <c r="M289" s="43">
        <f>M48+M92</f>
        <v>0</v>
      </c>
    </row>
    <row r="290" spans="1:13" ht="28.5" customHeight="1">
      <c r="A290" s="68"/>
      <c r="B290" s="83"/>
      <c r="C290" s="36"/>
      <c r="D290" s="7"/>
      <c r="E290" s="13" t="s">
        <v>137</v>
      </c>
      <c r="F290" s="84" t="s">
        <v>31</v>
      </c>
      <c r="G290" s="42">
        <f t="shared" si="97"/>
        <v>836.3</v>
      </c>
      <c r="H290" s="29">
        <f t="shared" si="98"/>
        <v>0</v>
      </c>
      <c r="I290" s="29">
        <f t="shared" si="99"/>
        <v>0</v>
      </c>
      <c r="J290" s="42">
        <f t="shared" si="102"/>
        <v>0</v>
      </c>
      <c r="K290" s="29">
        <f t="shared" si="100"/>
        <v>0</v>
      </c>
      <c r="L290" s="29">
        <f t="shared" si="103"/>
        <v>0</v>
      </c>
      <c r="M290" s="43">
        <f>M25+M69</f>
        <v>836.3</v>
      </c>
    </row>
    <row r="291" spans="1:13" ht="60" customHeight="1">
      <c r="A291" s="68"/>
      <c r="B291" s="83"/>
      <c r="C291" s="36" t="s">
        <v>36</v>
      </c>
      <c r="D291" s="7" t="s">
        <v>137</v>
      </c>
      <c r="E291" s="13" t="s">
        <v>137</v>
      </c>
      <c r="F291" s="10" t="s">
        <v>24</v>
      </c>
      <c r="G291" s="59">
        <f>G297+G296+G295+G294+G293</f>
        <v>21311.6</v>
      </c>
      <c r="H291" s="59">
        <f>H297+H296+H295+H294+H293</f>
        <v>19024.5</v>
      </c>
      <c r="I291" s="24">
        <f>I297+I296+I295+I294+I293</f>
        <v>2287.1000000000004</v>
      </c>
      <c r="J291" s="54">
        <f>J293+J294+J295+J296+J297</f>
        <v>0</v>
      </c>
      <c r="K291" s="24">
        <f>K297+K296+K295+K294+K293</f>
        <v>0</v>
      </c>
      <c r="L291" s="24">
        <f>L293+L294+L295+L296+L297</f>
        <v>0</v>
      </c>
      <c r="M291" s="26">
        <f>M297+M296+M295+M294+M293</f>
        <v>0</v>
      </c>
    </row>
    <row r="292" spans="1:13" ht="28.5" customHeight="1">
      <c r="A292" s="68"/>
      <c r="B292" s="83"/>
      <c r="C292" s="36"/>
      <c r="D292" s="7"/>
      <c r="E292" s="27" t="s">
        <v>51</v>
      </c>
      <c r="F292" s="27"/>
      <c r="G292" s="27"/>
      <c r="H292" s="27"/>
      <c r="I292" s="27"/>
      <c r="J292" s="27"/>
      <c r="K292" s="27"/>
      <c r="L292" s="27"/>
      <c r="M292" s="27"/>
    </row>
    <row r="293" spans="1:13" ht="28.5" customHeight="1">
      <c r="A293" s="68"/>
      <c r="B293" s="83"/>
      <c r="C293" s="36"/>
      <c r="D293" s="7"/>
      <c r="E293" s="13" t="s">
        <v>137</v>
      </c>
      <c r="F293" s="84" t="s">
        <v>27</v>
      </c>
      <c r="G293" s="42">
        <f aca="true" t="shared" si="104" ref="G293:G297">H293+I293+J293+K293+L293+M293</f>
        <v>14276.6</v>
      </c>
      <c r="H293" s="60">
        <f aca="true" t="shared" si="105" ref="H293:H297">H27+H181</f>
        <v>14178.800000000001</v>
      </c>
      <c r="I293" s="29">
        <f aca="true" t="shared" si="106" ref="I293:I297">I27+I181</f>
        <v>97.8</v>
      </c>
      <c r="J293" s="42">
        <f aca="true" t="shared" si="107" ref="J293:J297">J33+J181</f>
        <v>0</v>
      </c>
      <c r="K293" s="29">
        <v>0</v>
      </c>
      <c r="L293" s="29">
        <f aca="true" t="shared" si="108" ref="L293:L297">L45+L181</f>
        <v>0</v>
      </c>
      <c r="M293" s="43">
        <v>0</v>
      </c>
    </row>
    <row r="294" spans="1:13" ht="28.5" customHeight="1">
      <c r="A294" s="68"/>
      <c r="B294" s="83"/>
      <c r="C294" s="36"/>
      <c r="D294" s="7"/>
      <c r="E294" s="13" t="s">
        <v>137</v>
      </c>
      <c r="F294" s="84" t="s">
        <v>28</v>
      </c>
      <c r="G294" s="65">
        <f t="shared" si="104"/>
        <v>5604.4</v>
      </c>
      <c r="H294" s="60">
        <f t="shared" si="105"/>
        <v>4235.2</v>
      </c>
      <c r="I294" s="29">
        <f t="shared" si="106"/>
        <v>1369.2</v>
      </c>
      <c r="J294" s="42">
        <f t="shared" si="107"/>
        <v>0</v>
      </c>
      <c r="K294" s="29">
        <v>0</v>
      </c>
      <c r="L294" s="29">
        <f t="shared" si="108"/>
        <v>0</v>
      </c>
      <c r="M294" s="43">
        <v>0</v>
      </c>
    </row>
    <row r="295" spans="1:13" ht="28.5" customHeight="1">
      <c r="A295" s="68"/>
      <c r="B295" s="83"/>
      <c r="C295" s="36"/>
      <c r="D295" s="7"/>
      <c r="E295" s="13" t="s">
        <v>137</v>
      </c>
      <c r="F295" s="84" t="s">
        <v>29</v>
      </c>
      <c r="G295" s="60">
        <f t="shared" si="104"/>
        <v>463.2</v>
      </c>
      <c r="H295" s="60">
        <f t="shared" si="105"/>
        <v>377.5</v>
      </c>
      <c r="I295" s="29">
        <f t="shared" si="106"/>
        <v>85.7</v>
      </c>
      <c r="J295" s="46">
        <f t="shared" si="107"/>
        <v>0</v>
      </c>
      <c r="K295" s="29">
        <v>0</v>
      </c>
      <c r="L295" s="29">
        <f t="shared" si="108"/>
        <v>0</v>
      </c>
      <c r="M295" s="30">
        <v>0</v>
      </c>
    </row>
    <row r="296" spans="1:13" ht="19.5" customHeight="1">
      <c r="A296" s="68"/>
      <c r="B296" s="83"/>
      <c r="C296" s="36"/>
      <c r="D296" s="7"/>
      <c r="E296" s="13" t="s">
        <v>137</v>
      </c>
      <c r="F296" s="84" t="s">
        <v>30</v>
      </c>
      <c r="G296" s="42">
        <f t="shared" si="104"/>
        <v>192</v>
      </c>
      <c r="H296" s="29">
        <f t="shared" si="105"/>
        <v>192</v>
      </c>
      <c r="I296" s="29">
        <f t="shared" si="106"/>
        <v>0</v>
      </c>
      <c r="J296" s="42">
        <f t="shared" si="107"/>
        <v>0</v>
      </c>
      <c r="K296" s="29">
        <f>K42+K184</f>
        <v>0</v>
      </c>
      <c r="L296" s="29">
        <f t="shared" si="108"/>
        <v>0</v>
      </c>
      <c r="M296" s="43">
        <f>M54+M184</f>
        <v>0</v>
      </c>
    </row>
    <row r="297" spans="1:13" ht="28.5" customHeight="1">
      <c r="A297" s="68"/>
      <c r="B297" s="83"/>
      <c r="C297" s="36"/>
      <c r="D297" s="7"/>
      <c r="E297" s="13" t="s">
        <v>137</v>
      </c>
      <c r="F297" s="84" t="s">
        <v>31</v>
      </c>
      <c r="G297" s="42">
        <f t="shared" si="104"/>
        <v>775.4</v>
      </c>
      <c r="H297" s="29">
        <f t="shared" si="105"/>
        <v>41</v>
      </c>
      <c r="I297" s="29">
        <f t="shared" si="106"/>
        <v>734.4</v>
      </c>
      <c r="J297" s="42">
        <f t="shared" si="107"/>
        <v>0</v>
      </c>
      <c r="K297" s="29">
        <v>0</v>
      </c>
      <c r="L297" s="29">
        <f t="shared" si="108"/>
        <v>0</v>
      </c>
      <c r="M297" s="43">
        <v>0</v>
      </c>
    </row>
    <row r="298" spans="1:13" ht="60.75" customHeight="1">
      <c r="A298" s="68"/>
      <c r="B298" s="85"/>
      <c r="C298" s="36" t="s">
        <v>38</v>
      </c>
      <c r="D298" s="7" t="s">
        <v>137</v>
      </c>
      <c r="E298" s="86" t="s">
        <v>137</v>
      </c>
      <c r="F298" s="10" t="s">
        <v>24</v>
      </c>
      <c r="G298" s="24">
        <f>G304+G303+G302+G301+G300</f>
        <v>5575.4</v>
      </c>
      <c r="H298" s="54">
        <f>H304+H303+H302+H301+H300</f>
        <v>0</v>
      </c>
      <c r="I298" s="24">
        <f>I304+I303+I302+I301+I300</f>
        <v>0</v>
      </c>
      <c r="J298" s="24">
        <f>J304+J303+J302+J301+J300</f>
        <v>0</v>
      </c>
      <c r="K298" s="24">
        <f>K304+K303+K302+K301+K300</f>
        <v>0</v>
      </c>
      <c r="L298" s="24">
        <f>L304+L303+L302+L301+L300</f>
        <v>0</v>
      </c>
      <c r="M298" s="26">
        <f>M304+M303+M302+M301+M300</f>
        <v>5575.4</v>
      </c>
    </row>
    <row r="299" spans="1:13" ht="31.5" customHeight="1">
      <c r="A299" s="68"/>
      <c r="B299" s="85"/>
      <c r="C299" s="36"/>
      <c r="D299" s="7"/>
      <c r="E299" s="27" t="s">
        <v>51</v>
      </c>
      <c r="F299" s="27"/>
      <c r="G299" s="27"/>
      <c r="H299" s="27"/>
      <c r="I299" s="27"/>
      <c r="J299" s="27"/>
      <c r="K299" s="27"/>
      <c r="L299" s="27"/>
      <c r="M299" s="27"/>
    </row>
    <row r="300" spans="1:13" ht="32.25" customHeight="1">
      <c r="A300" s="68"/>
      <c r="B300" s="85"/>
      <c r="C300" s="36"/>
      <c r="D300" s="7"/>
      <c r="E300" s="86" t="s">
        <v>137</v>
      </c>
      <c r="F300" s="84" t="s">
        <v>27</v>
      </c>
      <c r="G300" s="42">
        <f aca="true" t="shared" si="109" ref="G300:G304">H300+I300+J300+K300+L300+M300</f>
        <v>222.5</v>
      </c>
      <c r="H300" s="42">
        <v>0</v>
      </c>
      <c r="I300" s="29">
        <v>0</v>
      </c>
      <c r="J300" s="29">
        <v>0</v>
      </c>
      <c r="K300" s="29">
        <v>0</v>
      </c>
      <c r="L300" s="29">
        <f aca="true" t="shared" si="110" ref="L300:L304">L33</f>
        <v>0</v>
      </c>
      <c r="M300" s="30">
        <f aca="true" t="shared" si="111" ref="M300:M304">M33+M71</f>
        <v>222.5</v>
      </c>
    </row>
    <row r="301" spans="1:13" ht="29.25" customHeight="1">
      <c r="A301" s="68"/>
      <c r="B301" s="85"/>
      <c r="C301" s="36"/>
      <c r="D301" s="7"/>
      <c r="E301" s="86" t="s">
        <v>137</v>
      </c>
      <c r="F301" s="84" t="s">
        <v>28</v>
      </c>
      <c r="G301" s="42">
        <f t="shared" si="109"/>
        <v>3485.2</v>
      </c>
      <c r="H301" s="42">
        <v>0</v>
      </c>
      <c r="I301" s="29">
        <v>0</v>
      </c>
      <c r="J301" s="29">
        <v>0</v>
      </c>
      <c r="K301" s="29">
        <v>0</v>
      </c>
      <c r="L301" s="46">
        <f t="shared" si="110"/>
        <v>0</v>
      </c>
      <c r="M301" s="30">
        <f t="shared" si="111"/>
        <v>3485.2</v>
      </c>
    </row>
    <row r="302" spans="1:13" ht="28.5" customHeight="1">
      <c r="A302" s="68"/>
      <c r="B302" s="85"/>
      <c r="C302" s="36"/>
      <c r="D302" s="7"/>
      <c r="E302" s="86" t="s">
        <v>137</v>
      </c>
      <c r="F302" s="84" t="s">
        <v>29</v>
      </c>
      <c r="G302" s="42">
        <f t="shared" si="109"/>
        <v>195.1</v>
      </c>
      <c r="H302" s="42">
        <v>0</v>
      </c>
      <c r="I302" s="29">
        <v>0</v>
      </c>
      <c r="J302" s="29">
        <v>0</v>
      </c>
      <c r="K302" s="29">
        <v>0</v>
      </c>
      <c r="L302" s="29">
        <f t="shared" si="110"/>
        <v>0</v>
      </c>
      <c r="M302" s="43">
        <f t="shared" si="111"/>
        <v>195.1</v>
      </c>
    </row>
    <row r="303" spans="1:13" ht="13.5" customHeight="1">
      <c r="A303" s="68"/>
      <c r="B303" s="85"/>
      <c r="C303" s="36"/>
      <c r="D303" s="7"/>
      <c r="E303" s="86" t="s">
        <v>137</v>
      </c>
      <c r="F303" s="84" t="s">
        <v>30</v>
      </c>
      <c r="G303" s="42">
        <f t="shared" si="109"/>
        <v>0</v>
      </c>
      <c r="H303" s="42">
        <v>0</v>
      </c>
      <c r="I303" s="29">
        <v>0</v>
      </c>
      <c r="J303" s="29">
        <v>0</v>
      </c>
      <c r="K303" s="29">
        <v>0</v>
      </c>
      <c r="L303" s="29">
        <f t="shared" si="110"/>
        <v>0</v>
      </c>
      <c r="M303" s="30">
        <f t="shared" si="111"/>
        <v>0</v>
      </c>
    </row>
    <row r="304" spans="1:13" ht="36.75" customHeight="1">
      <c r="A304" s="68"/>
      <c r="B304" s="85"/>
      <c r="C304" s="36"/>
      <c r="D304" s="7"/>
      <c r="E304" s="86" t="s">
        <v>137</v>
      </c>
      <c r="F304" s="84" t="s">
        <v>31</v>
      </c>
      <c r="G304" s="42">
        <f t="shared" si="109"/>
        <v>1672.6</v>
      </c>
      <c r="H304" s="42">
        <v>0</v>
      </c>
      <c r="I304" s="29">
        <v>0</v>
      </c>
      <c r="J304" s="29">
        <v>0</v>
      </c>
      <c r="K304" s="29">
        <v>0</v>
      </c>
      <c r="L304" s="29">
        <f t="shared" si="110"/>
        <v>0</v>
      </c>
      <c r="M304" s="43">
        <f t="shared" si="111"/>
        <v>1672.6</v>
      </c>
    </row>
    <row r="305" spans="1:13" ht="63" customHeight="1">
      <c r="A305" s="68"/>
      <c r="B305" s="87"/>
      <c r="C305" s="36" t="s">
        <v>56</v>
      </c>
      <c r="D305" s="7" t="s">
        <v>137</v>
      </c>
      <c r="E305" s="86" t="s">
        <v>137</v>
      </c>
      <c r="F305" s="10" t="s">
        <v>24</v>
      </c>
      <c r="G305" s="88">
        <f>G311+G310+G309+G308+G307</f>
        <v>3287.7</v>
      </c>
      <c r="H305" s="89">
        <f>H311+H310+H309+H308+H307</f>
        <v>0</v>
      </c>
      <c r="I305" s="89">
        <f>I311+I310+I309+I308+I307</f>
        <v>500</v>
      </c>
      <c r="J305" s="89">
        <f>J311+J310+J309+J308+J307</f>
        <v>0</v>
      </c>
      <c r="K305" s="90">
        <f>K311+K310+K309+K308+K307</f>
        <v>0</v>
      </c>
      <c r="L305" s="90">
        <f>L311+L310+L309+L308+L307</f>
        <v>0</v>
      </c>
      <c r="M305" s="91">
        <f>M311+M310+M309+M308+M307</f>
        <v>2787.7000000000003</v>
      </c>
    </row>
    <row r="306" spans="1:13" ht="30.75" customHeight="1">
      <c r="A306" s="68"/>
      <c r="B306" s="87"/>
      <c r="C306" s="36"/>
      <c r="D306" s="7"/>
      <c r="E306" s="27" t="s">
        <v>25</v>
      </c>
      <c r="F306" s="27"/>
      <c r="G306" s="27"/>
      <c r="H306" s="27"/>
      <c r="I306" s="27"/>
      <c r="J306" s="27"/>
      <c r="K306" s="27"/>
      <c r="L306" s="27"/>
      <c r="M306" s="27"/>
    </row>
    <row r="307" spans="1:13" ht="29.25" customHeight="1">
      <c r="A307" s="68"/>
      <c r="B307" s="87"/>
      <c r="C307" s="36"/>
      <c r="D307" s="7"/>
      <c r="E307" s="86" t="s">
        <v>137</v>
      </c>
      <c r="F307" s="84" t="s">
        <v>27</v>
      </c>
      <c r="G307" s="65">
        <f aca="true" t="shared" si="112" ref="G307:G311">H307+I307+J307+K307+L307+M307</f>
        <v>442.1</v>
      </c>
      <c r="H307" s="42">
        <f aca="true" t="shared" si="113" ref="H307:H311">H45+H77</f>
        <v>0</v>
      </c>
      <c r="I307" s="42">
        <f aca="true" t="shared" si="114" ref="I307:I311">I45+I77</f>
        <v>330.3</v>
      </c>
      <c r="J307" s="42">
        <f aca="true" t="shared" si="115" ref="J307:J311">J45+J77</f>
        <v>0</v>
      </c>
      <c r="K307" s="42">
        <f aca="true" t="shared" si="116" ref="K307:K311">K45+K77</f>
        <v>0</v>
      </c>
      <c r="L307" s="42">
        <f aca="true" t="shared" si="117" ref="L307:L311">L45+L77</f>
        <v>0</v>
      </c>
      <c r="M307" s="43">
        <f aca="true" t="shared" si="118" ref="M307:M311">M45+M77</f>
        <v>111.8</v>
      </c>
    </row>
    <row r="308" spans="1:13" ht="32.25" customHeight="1">
      <c r="A308" s="68"/>
      <c r="B308" s="87"/>
      <c r="C308" s="36"/>
      <c r="D308" s="7"/>
      <c r="E308" s="86" t="s">
        <v>137</v>
      </c>
      <c r="F308" s="84" t="s">
        <v>28</v>
      </c>
      <c r="G308" s="42">
        <f t="shared" si="112"/>
        <v>1761.7</v>
      </c>
      <c r="H308" s="42">
        <f t="shared" si="113"/>
        <v>0</v>
      </c>
      <c r="I308" s="42">
        <f t="shared" si="114"/>
        <v>19.7</v>
      </c>
      <c r="J308" s="42">
        <f t="shared" si="115"/>
        <v>0</v>
      </c>
      <c r="K308" s="42">
        <f t="shared" si="116"/>
        <v>0</v>
      </c>
      <c r="L308" s="42">
        <f t="shared" si="117"/>
        <v>0</v>
      </c>
      <c r="M308" s="43">
        <f t="shared" si="118"/>
        <v>1742</v>
      </c>
    </row>
    <row r="309" spans="1:13" ht="30" customHeight="1">
      <c r="A309" s="68"/>
      <c r="B309" s="87"/>
      <c r="C309" s="36"/>
      <c r="D309" s="7"/>
      <c r="E309" s="86" t="s">
        <v>137</v>
      </c>
      <c r="F309" s="84" t="s">
        <v>29</v>
      </c>
      <c r="G309" s="42">
        <f t="shared" si="112"/>
        <v>97.6</v>
      </c>
      <c r="H309" s="42">
        <f t="shared" si="113"/>
        <v>0</v>
      </c>
      <c r="I309" s="42">
        <f t="shared" si="114"/>
        <v>0</v>
      </c>
      <c r="J309" s="42">
        <f t="shared" si="115"/>
        <v>0</v>
      </c>
      <c r="K309" s="42">
        <f t="shared" si="116"/>
        <v>0</v>
      </c>
      <c r="L309" s="42">
        <f t="shared" si="117"/>
        <v>0</v>
      </c>
      <c r="M309" s="43">
        <f t="shared" si="118"/>
        <v>97.6</v>
      </c>
    </row>
    <row r="310" spans="1:13" ht="13.5" customHeight="1">
      <c r="A310" s="68"/>
      <c r="B310" s="87"/>
      <c r="C310" s="36"/>
      <c r="D310" s="7"/>
      <c r="E310" s="86" t="s">
        <v>137</v>
      </c>
      <c r="F310" s="84" t="s">
        <v>30</v>
      </c>
      <c r="G310" s="92">
        <f t="shared" si="112"/>
        <v>100</v>
      </c>
      <c r="H310" s="42">
        <f t="shared" si="113"/>
        <v>0</v>
      </c>
      <c r="I310" s="42">
        <f t="shared" si="114"/>
        <v>100</v>
      </c>
      <c r="J310" s="42">
        <f t="shared" si="115"/>
        <v>0</v>
      </c>
      <c r="K310" s="42">
        <f t="shared" si="116"/>
        <v>0</v>
      </c>
      <c r="L310" s="42">
        <f t="shared" si="117"/>
        <v>0</v>
      </c>
      <c r="M310" s="43">
        <f t="shared" si="118"/>
        <v>0</v>
      </c>
    </row>
    <row r="311" spans="1:13" ht="24.75" customHeight="1">
      <c r="A311" s="68"/>
      <c r="B311" s="87"/>
      <c r="C311" s="36"/>
      <c r="D311" s="7"/>
      <c r="E311" s="86" t="s">
        <v>137</v>
      </c>
      <c r="F311" s="84" t="s">
        <v>31</v>
      </c>
      <c r="G311" s="42">
        <f t="shared" si="112"/>
        <v>886.3</v>
      </c>
      <c r="H311" s="42">
        <f t="shared" si="113"/>
        <v>0</v>
      </c>
      <c r="I311" s="42">
        <f t="shared" si="114"/>
        <v>50</v>
      </c>
      <c r="J311" s="42">
        <f t="shared" si="115"/>
        <v>0</v>
      </c>
      <c r="K311" s="42">
        <f t="shared" si="116"/>
        <v>0</v>
      </c>
      <c r="L311" s="42">
        <f t="shared" si="117"/>
        <v>0</v>
      </c>
      <c r="M311" s="43">
        <f t="shared" si="118"/>
        <v>836.3</v>
      </c>
    </row>
    <row r="312" spans="1:13" ht="55.5" customHeight="1">
      <c r="A312" s="68"/>
      <c r="B312" s="87"/>
      <c r="C312" s="36" t="s">
        <v>40</v>
      </c>
      <c r="D312" s="7" t="s">
        <v>137</v>
      </c>
      <c r="E312" s="86" t="s">
        <v>137</v>
      </c>
      <c r="F312" s="10" t="s">
        <v>24</v>
      </c>
      <c r="G312" s="24">
        <f>G318+G317+G316+G315+G314</f>
        <v>111027.20000000001</v>
      </c>
      <c r="H312" s="24">
        <f>H314+H315+H316+H317+H318</f>
        <v>3263.7</v>
      </c>
      <c r="I312" s="24">
        <f>I314+I315+I316+I317+I318</f>
        <v>1996.9</v>
      </c>
      <c r="J312" s="24">
        <f>J314+J315+J316+J317+J318</f>
        <v>14737.999999999998</v>
      </c>
      <c r="K312" s="24">
        <f>K314+K315+K316+K317+K318</f>
        <v>5531.7</v>
      </c>
      <c r="L312" s="93">
        <f>L314+L315+L316+L317+L318</f>
        <v>88573.90000000001</v>
      </c>
      <c r="M312" s="94">
        <f>M318+M317+M316+M315+M314</f>
        <v>0</v>
      </c>
    </row>
    <row r="313" spans="1:13" ht="30" customHeight="1">
      <c r="A313" s="68"/>
      <c r="B313" s="87"/>
      <c r="C313" s="36"/>
      <c r="D313" s="7"/>
      <c r="E313" s="27" t="s">
        <v>51</v>
      </c>
      <c r="F313" s="27"/>
      <c r="G313" s="27"/>
      <c r="H313" s="27"/>
      <c r="I313" s="27"/>
      <c r="J313" s="27"/>
      <c r="K313" s="27"/>
      <c r="L313" s="27"/>
      <c r="M313" s="27"/>
    </row>
    <row r="314" spans="1:13" ht="32.25" customHeight="1">
      <c r="A314" s="68"/>
      <c r="B314" s="87"/>
      <c r="C314" s="36"/>
      <c r="D314" s="7"/>
      <c r="E314" s="13" t="s">
        <v>137</v>
      </c>
      <c r="F314" s="84" t="s">
        <v>27</v>
      </c>
      <c r="G314" s="42">
        <f>H314+I314+J314+K314+L314+M314</f>
        <v>92039.6</v>
      </c>
      <c r="H314" s="29">
        <f aca="true" t="shared" si="119" ref="H314:H318">H39+H83+H205</f>
        <v>383.1</v>
      </c>
      <c r="I314" s="29">
        <f aca="true" t="shared" si="120" ref="I314:I318">I39+I83+I205</f>
        <v>92.2</v>
      </c>
      <c r="J314" s="29">
        <f aca="true" t="shared" si="121" ref="J314:J318">J39+J83+J205</f>
        <v>12049.899999999998</v>
      </c>
      <c r="K314" s="29">
        <f aca="true" t="shared" si="122" ref="K314:K318">K39+K83+K205</f>
        <v>985.1</v>
      </c>
      <c r="L314" s="42">
        <f aca="true" t="shared" si="123" ref="L314:L318">L39+L83+L205</f>
        <v>78529.3</v>
      </c>
      <c r="M314" s="43">
        <f aca="true" t="shared" si="124" ref="M314:M318">M39+M83+M205</f>
        <v>0</v>
      </c>
    </row>
    <row r="315" spans="1:13" ht="30.75" customHeight="1">
      <c r="A315" s="68"/>
      <c r="B315" s="87"/>
      <c r="C315" s="36"/>
      <c r="D315" s="7"/>
      <c r="E315" s="13" t="s">
        <v>137</v>
      </c>
      <c r="F315" s="84" t="s">
        <v>28</v>
      </c>
      <c r="G315" s="42">
        <f>J315+K315+L315+M315+M315+M315</f>
        <v>9903.5</v>
      </c>
      <c r="H315" s="29">
        <f t="shared" si="119"/>
        <v>1787.3</v>
      </c>
      <c r="I315" s="29">
        <f t="shared" si="120"/>
        <v>1289.7</v>
      </c>
      <c r="J315" s="29">
        <f t="shared" si="121"/>
        <v>1930.7</v>
      </c>
      <c r="K315" s="29">
        <f t="shared" si="122"/>
        <v>2500.2000000000003</v>
      </c>
      <c r="L315" s="42">
        <f t="shared" si="123"/>
        <v>5472.6</v>
      </c>
      <c r="M315" s="43">
        <f t="shared" si="124"/>
        <v>0</v>
      </c>
    </row>
    <row r="316" spans="1:13" ht="30" customHeight="1">
      <c r="A316" s="68"/>
      <c r="B316" s="87"/>
      <c r="C316" s="36"/>
      <c r="D316" s="7"/>
      <c r="E316" s="13" t="s">
        <v>137</v>
      </c>
      <c r="F316" s="84" t="s">
        <v>29</v>
      </c>
      <c r="G316" s="29">
        <f aca="true" t="shared" si="125" ref="G316:G318">H316+I316+J316+K316+L316+M316</f>
        <v>2494.6</v>
      </c>
      <c r="H316" s="29">
        <f t="shared" si="119"/>
        <v>114.2</v>
      </c>
      <c r="I316" s="29">
        <f t="shared" si="120"/>
        <v>64.2</v>
      </c>
      <c r="J316" s="29">
        <f t="shared" si="121"/>
        <v>294</v>
      </c>
      <c r="K316" s="29">
        <f t="shared" si="122"/>
        <v>119.7</v>
      </c>
      <c r="L316" s="29">
        <f t="shared" si="123"/>
        <v>1902.4999999999998</v>
      </c>
      <c r="M316" s="30">
        <f t="shared" si="124"/>
        <v>0</v>
      </c>
    </row>
    <row r="317" spans="1:13" ht="13.5" customHeight="1">
      <c r="A317" s="68"/>
      <c r="B317" s="87"/>
      <c r="C317" s="36"/>
      <c r="D317" s="7"/>
      <c r="E317" s="13" t="s">
        <v>137</v>
      </c>
      <c r="F317" s="84" t="s">
        <v>30</v>
      </c>
      <c r="G317" s="42">
        <f t="shared" si="125"/>
        <v>1338.3999999999999</v>
      </c>
      <c r="H317" s="29">
        <f t="shared" si="119"/>
        <v>0</v>
      </c>
      <c r="I317" s="29">
        <f t="shared" si="120"/>
        <v>0</v>
      </c>
      <c r="J317" s="29">
        <f t="shared" si="121"/>
        <v>138.39999999999998</v>
      </c>
      <c r="K317" s="29">
        <f t="shared" si="122"/>
        <v>452.7</v>
      </c>
      <c r="L317" s="42">
        <f t="shared" si="123"/>
        <v>747.3</v>
      </c>
      <c r="M317" s="43">
        <f t="shared" si="124"/>
        <v>0</v>
      </c>
    </row>
    <row r="318" spans="1:13" ht="30" customHeight="1">
      <c r="A318" s="68"/>
      <c r="B318" s="87"/>
      <c r="C318" s="36"/>
      <c r="D318" s="7"/>
      <c r="E318" s="13" t="s">
        <v>137</v>
      </c>
      <c r="F318" s="84" t="s">
        <v>31</v>
      </c>
      <c r="G318" s="42">
        <f t="shared" si="125"/>
        <v>5251.1</v>
      </c>
      <c r="H318" s="29">
        <f t="shared" si="119"/>
        <v>979.1</v>
      </c>
      <c r="I318" s="29">
        <f t="shared" si="120"/>
        <v>550.8</v>
      </c>
      <c r="J318" s="29">
        <f t="shared" si="121"/>
        <v>325</v>
      </c>
      <c r="K318" s="29">
        <f t="shared" si="122"/>
        <v>1474</v>
      </c>
      <c r="L318" s="42">
        <f t="shared" si="123"/>
        <v>1922.2</v>
      </c>
      <c r="M318" s="30">
        <f t="shared" si="124"/>
        <v>0</v>
      </c>
    </row>
    <row r="319" spans="1:13" ht="59.25" customHeight="1">
      <c r="A319" s="68"/>
      <c r="B319" s="83"/>
      <c r="C319" s="95" t="s">
        <v>139</v>
      </c>
      <c r="D319" s="96" t="s">
        <v>137</v>
      </c>
      <c r="E319" s="86" t="s">
        <v>137</v>
      </c>
      <c r="F319" s="10" t="s">
        <v>24</v>
      </c>
      <c r="G319" s="24">
        <f>G325+G324+G323+G322+G321</f>
        <v>1631.9</v>
      </c>
      <c r="H319" s="24">
        <f>H321+H322+H323+H324+H325</f>
        <v>1631.9</v>
      </c>
      <c r="I319" s="24">
        <f>I321+I322+I323+I324+I325</f>
        <v>0</v>
      </c>
      <c r="J319" s="54">
        <f>J321+J322+J323+J324+J325</f>
        <v>0</v>
      </c>
      <c r="K319" s="24">
        <f>K321+K322+K323+K324+K325</f>
        <v>0</v>
      </c>
      <c r="L319" s="24">
        <f>L321+L322+L323+L324+L325</f>
        <v>0</v>
      </c>
      <c r="M319" s="97">
        <f>M321+M322+M323+M324+M325</f>
        <v>0</v>
      </c>
    </row>
    <row r="320" spans="1:13" ht="33" customHeight="1">
      <c r="A320" s="68"/>
      <c r="B320" s="83"/>
      <c r="C320" s="95"/>
      <c r="D320" s="96"/>
      <c r="E320" s="27" t="s">
        <v>51</v>
      </c>
      <c r="F320" s="27"/>
      <c r="G320" s="27"/>
      <c r="H320" s="27"/>
      <c r="I320" s="27"/>
      <c r="J320" s="27"/>
      <c r="K320" s="27"/>
      <c r="L320" s="27"/>
      <c r="M320" s="27"/>
    </row>
    <row r="321" spans="1:13" ht="27.75" customHeight="1">
      <c r="A321" s="68"/>
      <c r="B321" s="83"/>
      <c r="C321" s="95"/>
      <c r="D321" s="96"/>
      <c r="E321" s="86" t="s">
        <v>137</v>
      </c>
      <c r="F321" s="84" t="s">
        <v>27</v>
      </c>
      <c r="G321" s="42">
        <f aca="true" t="shared" si="126" ref="G321:G325">H321+I321+J321+K321+L321+M321</f>
        <v>191.6</v>
      </c>
      <c r="H321" s="29">
        <f aca="true" t="shared" si="127" ref="H321:H325">H51+H89+H265</f>
        <v>191.6</v>
      </c>
      <c r="I321" s="29">
        <f aca="true" t="shared" si="128" ref="I321:I325">I51+I89+I265</f>
        <v>0</v>
      </c>
      <c r="J321" s="42">
        <f aca="true" t="shared" si="129" ref="J321:J325">J51+J89+J265</f>
        <v>0</v>
      </c>
      <c r="K321" s="29">
        <f aca="true" t="shared" si="130" ref="K321:K325">K51+K89+K265</f>
        <v>0</v>
      </c>
      <c r="L321" s="29">
        <f aca="true" t="shared" si="131" ref="L321:L325">L51+L89</f>
        <v>0</v>
      </c>
      <c r="M321" s="30">
        <f aca="true" t="shared" si="132" ref="M321:M325">M51+M89+M265</f>
        <v>0</v>
      </c>
    </row>
    <row r="322" spans="1:13" ht="29.25" customHeight="1">
      <c r="A322" s="68"/>
      <c r="B322" s="83"/>
      <c r="C322" s="95"/>
      <c r="D322" s="96"/>
      <c r="E322" s="86" t="s">
        <v>137</v>
      </c>
      <c r="F322" s="84" t="s">
        <v>28</v>
      </c>
      <c r="G322" s="42">
        <f t="shared" si="126"/>
        <v>893.6</v>
      </c>
      <c r="H322" s="29">
        <f t="shared" si="127"/>
        <v>893.6</v>
      </c>
      <c r="I322" s="29">
        <f t="shared" si="128"/>
        <v>0</v>
      </c>
      <c r="J322" s="42">
        <f t="shared" si="129"/>
        <v>0</v>
      </c>
      <c r="K322" s="29">
        <f t="shared" si="130"/>
        <v>0</v>
      </c>
      <c r="L322" s="29">
        <f t="shared" si="131"/>
        <v>0</v>
      </c>
      <c r="M322" s="30">
        <f t="shared" si="132"/>
        <v>0</v>
      </c>
    </row>
    <row r="323" spans="1:13" ht="27" customHeight="1">
      <c r="A323" s="68"/>
      <c r="B323" s="83"/>
      <c r="C323" s="95"/>
      <c r="D323" s="96"/>
      <c r="E323" s="86" t="s">
        <v>137</v>
      </c>
      <c r="F323" s="84" t="s">
        <v>29</v>
      </c>
      <c r="G323" s="42">
        <f t="shared" si="126"/>
        <v>57.1</v>
      </c>
      <c r="H323" s="29">
        <f t="shared" si="127"/>
        <v>57.1</v>
      </c>
      <c r="I323" s="29">
        <f t="shared" si="128"/>
        <v>0</v>
      </c>
      <c r="J323" s="42">
        <f t="shared" si="129"/>
        <v>0</v>
      </c>
      <c r="K323" s="29">
        <f t="shared" si="130"/>
        <v>0</v>
      </c>
      <c r="L323" s="29">
        <f t="shared" si="131"/>
        <v>0</v>
      </c>
      <c r="M323" s="30">
        <f t="shared" si="132"/>
        <v>0</v>
      </c>
    </row>
    <row r="324" spans="1:13" ht="13.5" customHeight="1">
      <c r="A324" s="68"/>
      <c r="B324" s="83"/>
      <c r="C324" s="95"/>
      <c r="D324" s="96"/>
      <c r="E324" s="86" t="s">
        <v>137</v>
      </c>
      <c r="F324" s="84" t="s">
        <v>30</v>
      </c>
      <c r="G324" s="29">
        <f t="shared" si="126"/>
        <v>0</v>
      </c>
      <c r="H324" s="29">
        <f t="shared" si="127"/>
        <v>0</v>
      </c>
      <c r="I324" s="29">
        <f t="shared" si="128"/>
        <v>0</v>
      </c>
      <c r="J324" s="29">
        <f t="shared" si="129"/>
        <v>0</v>
      </c>
      <c r="K324" s="29">
        <f t="shared" si="130"/>
        <v>0</v>
      </c>
      <c r="L324" s="29">
        <f t="shared" si="131"/>
        <v>0</v>
      </c>
      <c r="M324" s="30">
        <f t="shared" si="132"/>
        <v>0</v>
      </c>
    </row>
    <row r="325" spans="1:13" ht="24.75" customHeight="1">
      <c r="A325" s="68"/>
      <c r="B325" s="83"/>
      <c r="C325" s="95"/>
      <c r="D325" s="96"/>
      <c r="E325" s="86" t="s">
        <v>137</v>
      </c>
      <c r="F325" s="84" t="s">
        <v>31</v>
      </c>
      <c r="G325" s="42">
        <f t="shared" si="126"/>
        <v>489.6</v>
      </c>
      <c r="H325" s="29">
        <f t="shared" si="127"/>
        <v>489.6</v>
      </c>
      <c r="I325" s="29">
        <f t="shared" si="128"/>
        <v>0</v>
      </c>
      <c r="J325" s="42">
        <f t="shared" si="129"/>
        <v>0</v>
      </c>
      <c r="K325" s="29">
        <f t="shared" si="130"/>
        <v>0</v>
      </c>
      <c r="L325" s="29">
        <f t="shared" si="131"/>
        <v>0</v>
      </c>
      <c r="M325" s="30">
        <f t="shared" si="132"/>
        <v>0</v>
      </c>
    </row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99">
    <mergeCell ref="K1:M1"/>
    <mergeCell ref="K2:M2"/>
    <mergeCell ref="K3:M3"/>
    <mergeCell ref="K4:M4"/>
    <mergeCell ref="A5:M5"/>
    <mergeCell ref="A6:M6"/>
    <mergeCell ref="A7:A10"/>
    <mergeCell ref="B7:B10"/>
    <mergeCell ref="C7:C10"/>
    <mergeCell ref="D7:D10"/>
    <mergeCell ref="F7:M7"/>
    <mergeCell ref="E8:F10"/>
    <mergeCell ref="G8:M8"/>
    <mergeCell ref="H9:M9"/>
    <mergeCell ref="A12:A55"/>
    <mergeCell ref="C12:M12"/>
    <mergeCell ref="B13:B19"/>
    <mergeCell ref="C13:C19"/>
    <mergeCell ref="D13:D19"/>
    <mergeCell ref="E14:M14"/>
    <mergeCell ref="E15:E19"/>
    <mergeCell ref="B20:B25"/>
    <mergeCell ref="C20:C25"/>
    <mergeCell ref="D20:D25"/>
    <mergeCell ref="E20:E25"/>
    <mergeCell ref="B26:B31"/>
    <mergeCell ref="C26:C31"/>
    <mergeCell ref="D26:D31"/>
    <mergeCell ref="E26:E31"/>
    <mergeCell ref="B32:B37"/>
    <mergeCell ref="C32:C37"/>
    <mergeCell ref="D32:D37"/>
    <mergeCell ref="E32:E37"/>
    <mergeCell ref="B38:B43"/>
    <mergeCell ref="C38:C43"/>
    <mergeCell ref="D38:D43"/>
    <mergeCell ref="E38:E43"/>
    <mergeCell ref="B44:B49"/>
    <mergeCell ref="C44:C49"/>
    <mergeCell ref="D44:D49"/>
    <mergeCell ref="E44:E49"/>
    <mergeCell ref="B50:B55"/>
    <mergeCell ref="C50:C55"/>
    <mergeCell ref="D50:D55"/>
    <mergeCell ref="E50:E55"/>
    <mergeCell ref="A56:A93"/>
    <mergeCell ref="C56:M56"/>
    <mergeCell ref="B57:B63"/>
    <mergeCell ref="C57:C63"/>
    <mergeCell ref="D57:D63"/>
    <mergeCell ref="E58:M58"/>
    <mergeCell ref="E59:E63"/>
    <mergeCell ref="B64:B69"/>
    <mergeCell ref="C64:C69"/>
    <mergeCell ref="D64:D69"/>
    <mergeCell ref="E64:E69"/>
    <mergeCell ref="B70:B75"/>
    <mergeCell ref="C70:C75"/>
    <mergeCell ref="D70:D75"/>
    <mergeCell ref="E70:E75"/>
    <mergeCell ref="B76:B81"/>
    <mergeCell ref="C76:C81"/>
    <mergeCell ref="D76:D81"/>
    <mergeCell ref="E76:E81"/>
    <mergeCell ref="B82:B87"/>
    <mergeCell ref="C82:C87"/>
    <mergeCell ref="D82:D87"/>
    <mergeCell ref="E82:E87"/>
    <mergeCell ref="B88:B93"/>
    <mergeCell ref="C88:C93"/>
    <mergeCell ref="D88:D93"/>
    <mergeCell ref="E88:E93"/>
    <mergeCell ref="C94:M94"/>
    <mergeCell ref="A95:A269"/>
    <mergeCell ref="B95:B101"/>
    <mergeCell ref="C95:C101"/>
    <mergeCell ref="D95:D101"/>
    <mergeCell ref="E96:M96"/>
    <mergeCell ref="E97:E101"/>
    <mergeCell ref="B102:B107"/>
    <mergeCell ref="C102:C107"/>
    <mergeCell ref="D102:D179"/>
    <mergeCell ref="E102:E107"/>
    <mergeCell ref="B108:B113"/>
    <mergeCell ref="C108:C113"/>
    <mergeCell ref="E108:E113"/>
    <mergeCell ref="B114:B119"/>
    <mergeCell ref="C114:C119"/>
    <mergeCell ref="E114:E119"/>
    <mergeCell ref="B120:B125"/>
    <mergeCell ref="C120:C125"/>
    <mergeCell ref="E120:E125"/>
    <mergeCell ref="B126:B131"/>
    <mergeCell ref="C126:C131"/>
    <mergeCell ref="E126:E131"/>
    <mergeCell ref="B132:B137"/>
    <mergeCell ref="C132:C137"/>
    <mergeCell ref="E132:E137"/>
    <mergeCell ref="B138:B143"/>
    <mergeCell ref="C138:C143"/>
    <mergeCell ref="E138:E143"/>
    <mergeCell ref="B144:B149"/>
    <mergeCell ref="C144:C149"/>
    <mergeCell ref="E144:E149"/>
    <mergeCell ref="B150:B155"/>
    <mergeCell ref="C150:C155"/>
    <mergeCell ref="E150:E155"/>
    <mergeCell ref="B156:B161"/>
    <mergeCell ref="C156:C161"/>
    <mergeCell ref="E156:E161"/>
    <mergeCell ref="B162:B167"/>
    <mergeCell ref="C162:C167"/>
    <mergeCell ref="E162:E167"/>
    <mergeCell ref="B168:B173"/>
    <mergeCell ref="C168:C173"/>
    <mergeCell ref="E168:E173"/>
    <mergeCell ref="B174:B179"/>
    <mergeCell ref="C174:C179"/>
    <mergeCell ref="E174:E179"/>
    <mergeCell ref="B180:B185"/>
    <mergeCell ref="C180:C185"/>
    <mergeCell ref="D180:D203"/>
    <mergeCell ref="E180:E185"/>
    <mergeCell ref="B186:B191"/>
    <mergeCell ref="C186:C191"/>
    <mergeCell ref="E186:E191"/>
    <mergeCell ref="B192:B197"/>
    <mergeCell ref="C192:C197"/>
    <mergeCell ref="E192:E197"/>
    <mergeCell ref="B198:B203"/>
    <mergeCell ref="C198:C203"/>
    <mergeCell ref="E198:E203"/>
    <mergeCell ref="B204:B209"/>
    <mergeCell ref="C204:C209"/>
    <mergeCell ref="D204:D269"/>
    <mergeCell ref="E204:E209"/>
    <mergeCell ref="B210:B215"/>
    <mergeCell ref="C210:C215"/>
    <mergeCell ref="E210:E215"/>
    <mergeCell ref="B216:B221"/>
    <mergeCell ref="C216:C221"/>
    <mergeCell ref="E216:E221"/>
    <mergeCell ref="B222:B227"/>
    <mergeCell ref="C222:C227"/>
    <mergeCell ref="E222:E227"/>
    <mergeCell ref="B228:B233"/>
    <mergeCell ref="C228:C233"/>
    <mergeCell ref="E228:E233"/>
    <mergeCell ref="B234:B239"/>
    <mergeCell ref="C234:C239"/>
    <mergeCell ref="E234:E239"/>
    <mergeCell ref="B240:B245"/>
    <mergeCell ref="C240:C245"/>
    <mergeCell ref="E240:E245"/>
    <mergeCell ref="B246:B251"/>
    <mergeCell ref="C246:C251"/>
    <mergeCell ref="E246:E251"/>
    <mergeCell ref="B252:B257"/>
    <mergeCell ref="C252:C257"/>
    <mergeCell ref="E252:E257"/>
    <mergeCell ref="B258:B263"/>
    <mergeCell ref="C258:C263"/>
    <mergeCell ref="E258:E263"/>
    <mergeCell ref="B264:B269"/>
    <mergeCell ref="C264:C269"/>
    <mergeCell ref="E264:E269"/>
    <mergeCell ref="A270:A325"/>
    <mergeCell ref="B270:B276"/>
    <mergeCell ref="C270:C276"/>
    <mergeCell ref="D270:D276"/>
    <mergeCell ref="E271:M271"/>
    <mergeCell ref="B277:B283"/>
    <mergeCell ref="C277:C283"/>
    <mergeCell ref="D277:D283"/>
    <mergeCell ref="E278:M278"/>
    <mergeCell ref="B284:B290"/>
    <mergeCell ref="C284:C290"/>
    <mergeCell ref="D284:D290"/>
    <mergeCell ref="E285:M285"/>
    <mergeCell ref="B291:B297"/>
    <mergeCell ref="C291:C297"/>
    <mergeCell ref="D291:D297"/>
    <mergeCell ref="E292:M292"/>
    <mergeCell ref="B298:B304"/>
    <mergeCell ref="C298:C304"/>
    <mergeCell ref="D298:D304"/>
    <mergeCell ref="E299:M299"/>
    <mergeCell ref="B305:B311"/>
    <mergeCell ref="C305:C311"/>
    <mergeCell ref="D305:D311"/>
    <mergeCell ref="E306:M306"/>
    <mergeCell ref="B312:B318"/>
    <mergeCell ref="C312:C318"/>
    <mergeCell ref="D312:D318"/>
    <mergeCell ref="E313:M313"/>
    <mergeCell ref="B319:B325"/>
    <mergeCell ref="C319:C325"/>
    <mergeCell ref="D319:D325"/>
    <mergeCell ref="E320:M320"/>
  </mergeCells>
  <printOptions/>
  <pageMargins left="0.39375" right="0.23611111111111113" top="0.7875" bottom="0.19652777777777777" header="0.5118110236220472" footer="0.5118110236220472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3"/>
  <sheetViews>
    <sheetView tabSelected="1" zoomScale="88" zoomScaleNormal="88" workbookViewId="0" topLeftCell="A1">
      <selection activeCell="I1" sqref="I1"/>
    </sheetView>
  </sheetViews>
  <sheetFormatPr defaultColWidth="9.140625" defaultRowHeight="12.75" customHeight="1"/>
  <cols>
    <col min="3" max="3" width="21.421875" style="0" customWidth="1"/>
    <col min="4" max="4" width="12.421875" style="0" customWidth="1"/>
    <col min="5" max="5" width="10.421875" style="0" customWidth="1"/>
    <col min="6" max="6" width="9.7109375" style="0" customWidth="1"/>
    <col min="7" max="8" width="9.57421875" style="0" customWidth="1"/>
    <col min="9" max="10" width="9.421875" style="0" customWidth="1"/>
  </cols>
  <sheetData>
    <row r="1" spans="9:10" ht="61.5" customHeight="1">
      <c r="I1" s="98" t="s">
        <v>140</v>
      </c>
      <c r="J1" s="98"/>
    </row>
    <row r="2" spans="4:10" ht="12.75" customHeight="1">
      <c r="D2" s="99" t="s">
        <v>141</v>
      </c>
      <c r="E2" s="99"/>
      <c r="F2" s="99"/>
      <c r="G2" s="99"/>
      <c r="H2" s="99"/>
      <c r="I2" s="99"/>
      <c r="J2" s="99"/>
    </row>
    <row r="3" spans="4:10" ht="12.75" customHeight="1">
      <c r="D3" s="100" t="s">
        <v>142</v>
      </c>
      <c r="E3" s="100"/>
      <c r="F3" s="100"/>
      <c r="G3" s="100"/>
      <c r="H3" s="100"/>
      <c r="I3" s="100"/>
      <c r="J3" s="100"/>
    </row>
    <row r="4" spans="4:10" ht="12.75" customHeight="1">
      <c r="D4" s="100"/>
      <c r="E4" s="100"/>
      <c r="F4" s="100"/>
      <c r="G4" s="100"/>
      <c r="H4" s="100"/>
      <c r="I4" s="100"/>
      <c r="J4" s="100"/>
    </row>
    <row r="5" spans="4:10" ht="39" customHeight="1">
      <c r="D5" s="100"/>
      <c r="E5" s="100"/>
      <c r="F5" s="100"/>
      <c r="G5" s="100"/>
      <c r="H5" s="100"/>
      <c r="I5" s="100"/>
      <c r="J5" s="100"/>
    </row>
    <row r="7" spans="3:10" ht="15.75" customHeight="1">
      <c r="C7" s="101" t="s">
        <v>143</v>
      </c>
      <c r="D7" s="102" t="s">
        <v>144</v>
      </c>
      <c r="E7" s="102"/>
      <c r="F7" s="102"/>
      <c r="G7" s="102"/>
      <c r="H7" s="102"/>
      <c r="I7" s="102"/>
      <c r="J7" s="102"/>
    </row>
    <row r="8" spans="3:10" ht="44.25" customHeight="1">
      <c r="C8" s="101"/>
      <c r="D8" s="103" t="s">
        <v>145</v>
      </c>
      <c r="E8" s="104" t="s">
        <v>146</v>
      </c>
      <c r="F8" s="104" t="s">
        <v>147</v>
      </c>
      <c r="G8" s="104" t="s">
        <v>148</v>
      </c>
      <c r="H8" s="104" t="s">
        <v>149</v>
      </c>
      <c r="I8" s="104" t="s">
        <v>150</v>
      </c>
      <c r="J8" s="104" t="s">
        <v>151</v>
      </c>
    </row>
    <row r="9" spans="3:10" ht="15" customHeight="1">
      <c r="C9" s="105" t="s">
        <v>14</v>
      </c>
      <c r="D9" s="106">
        <f>D13+D12+D11+D10</f>
        <v>375966.80000000005</v>
      </c>
      <c r="E9" s="106">
        <f>E13+E12+E11+E10</f>
        <v>23371.300000000003</v>
      </c>
      <c r="F9" s="107">
        <f>F13+F12+F11+F10</f>
        <v>4634.1</v>
      </c>
      <c r="G9" s="107">
        <f>G13+G12+G11+G10</f>
        <v>14443.999999999998</v>
      </c>
      <c r="H9" s="107">
        <f>H13+H12+H11+H10</f>
        <v>5412.000000000001</v>
      </c>
      <c r="I9" s="107">
        <f>I13+I12+I11+I10</f>
        <v>86671.40000000001</v>
      </c>
      <c r="J9" s="107">
        <f>J13+J12+J11+J10</f>
        <v>241434</v>
      </c>
    </row>
    <row r="10" spans="3:10" ht="25.5" customHeight="1">
      <c r="C10" s="108" t="s">
        <v>152</v>
      </c>
      <c r="D10" s="109">
        <f aca="true" t="shared" si="0" ref="D10:D13">E10+F10+G10+H10+I10+J10</f>
        <v>326046.30000000005</v>
      </c>
      <c r="E10" s="109">
        <f>'Таб. 15'!H272</f>
        <v>14753.500000000002</v>
      </c>
      <c r="F10" s="105">
        <f>'Таб. 15'!I272</f>
        <v>520.3000000000001</v>
      </c>
      <c r="G10" s="105">
        <f>'Таб. 15'!J272</f>
        <v>12049.899999999998</v>
      </c>
      <c r="H10" s="105">
        <f>'Таб. 15'!K272</f>
        <v>985.1</v>
      </c>
      <c r="I10" s="105">
        <f>'Таб. 15'!L272</f>
        <v>78529.3</v>
      </c>
      <c r="J10" s="105">
        <f>'Таб. 15'!M272</f>
        <v>219208.2</v>
      </c>
    </row>
    <row r="11" spans="3:10" ht="18" customHeight="1">
      <c r="C11" s="108" t="s">
        <v>153</v>
      </c>
      <c r="D11" s="105">
        <f t="shared" si="0"/>
        <v>35582.3</v>
      </c>
      <c r="E11" s="105">
        <f>'Таб. 15'!H273</f>
        <v>6916.1</v>
      </c>
      <c r="F11" s="105">
        <f>'Таб. 15'!I273</f>
        <v>2678.6000000000004</v>
      </c>
      <c r="G11" s="105">
        <f>'Таб. 15'!J273</f>
        <v>1930.7</v>
      </c>
      <c r="H11" s="105">
        <f>'Таб. 15'!K273</f>
        <v>2500.2000000000003</v>
      </c>
      <c r="I11" s="105">
        <f>'Таб. 15'!L273</f>
        <v>5472.6</v>
      </c>
      <c r="J11" s="105">
        <f>'Таб. 15'!M273</f>
        <v>16084.099999999999</v>
      </c>
    </row>
    <row r="12" spans="3:10" ht="18" customHeight="1">
      <c r="C12" s="108" t="s">
        <v>154</v>
      </c>
      <c r="D12" s="105">
        <f t="shared" si="0"/>
        <v>3111.8999999999996</v>
      </c>
      <c r="E12" s="105">
        <f>'Таб. 15'!H275</f>
        <v>192</v>
      </c>
      <c r="F12" s="105">
        <f>'Таб. 15'!I275</f>
        <v>100</v>
      </c>
      <c r="G12" s="105">
        <f>'Таб. 15'!J275</f>
        <v>138.39999999999998</v>
      </c>
      <c r="H12" s="105">
        <f>'Таб. 15'!K275</f>
        <v>452.7</v>
      </c>
      <c r="I12" s="105">
        <f>'Таб. 15'!L275</f>
        <v>747.3</v>
      </c>
      <c r="J12" s="105">
        <f>'Таб. 15'!M275</f>
        <v>1481.5</v>
      </c>
    </row>
    <row r="13" spans="3:10" ht="30" customHeight="1">
      <c r="C13" s="108" t="s">
        <v>155</v>
      </c>
      <c r="D13" s="105">
        <f t="shared" si="0"/>
        <v>11226.3</v>
      </c>
      <c r="E13" s="105">
        <f>'Таб. 15'!H276</f>
        <v>1509.7</v>
      </c>
      <c r="F13" s="105">
        <f>'Таб. 15'!I276</f>
        <v>1335.1999999999998</v>
      </c>
      <c r="G13" s="105">
        <f>'Таб. 15'!J276</f>
        <v>325</v>
      </c>
      <c r="H13" s="105">
        <f>'Таб. 15'!K276</f>
        <v>1474</v>
      </c>
      <c r="I13" s="105">
        <f>'Таб. 15'!L276</f>
        <v>1922.2</v>
      </c>
      <c r="J13" s="105">
        <f>'Таб. 15'!M276</f>
        <v>4660.2</v>
      </c>
    </row>
  </sheetData>
  <sheetProtection selectLockedCells="1" selectUnlockedCells="1"/>
  <mergeCells count="5">
    <mergeCell ref="I1:J1"/>
    <mergeCell ref="D2:J2"/>
    <mergeCell ref="D3:J5"/>
    <mergeCell ref="C7:C8"/>
    <mergeCell ref="D7:J7"/>
  </mergeCells>
  <printOptions/>
  <pageMargins left="0.39375" right="0.39375" top="0.9840277777777778" bottom="0.39375" header="0.5118110236220472" footer="0.5118110236220472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2023-05-29T12:02:57Z</cp:lastPrinted>
  <dcterms:created xsi:type="dcterms:W3CDTF">2019-07-31T12:52:17Z</dcterms:created>
  <dcterms:modified xsi:type="dcterms:W3CDTF">2023-05-29T12:10:46Z</dcterms:modified>
  <cp:category/>
  <cp:version/>
  <cp:contentType/>
  <cp:contentStatus/>
  <cp:revision>198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