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ходы." sheetId="1" r:id="rId1"/>
    <sheet name="расходы" sheetId="2" r:id="rId2"/>
    <sheet name="деф-проф " sheetId="3" r:id="rId3"/>
  </sheets>
  <definedNames>
    <definedName name="Excel_BuiltIn_Print_Area" localSheetId="2">'деф-проф '!$A$1:$E$11</definedName>
    <definedName name="Excel_BuiltIn_Print_Area" localSheetId="0">'доходы.'!$A$1:$E$107</definedName>
    <definedName name="Excel_BuiltIn_Print_Area" localSheetId="1">'расходы'!$C$1:$H$58</definedName>
    <definedName name="_xlnm.Print_Area" localSheetId="2">'деф-проф '!$A$1:$E$11</definedName>
    <definedName name="_xlnm.Print_Area" localSheetId="0">'доходы.'!$A$1:$E$107</definedName>
    <definedName name="_xlnm.Print_Area" localSheetId="1">'расходы'!$C$1:$H$58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<sst xmlns="http://schemas.openxmlformats.org/spreadsheetml/2006/main" count="340" uniqueCount="226">
  <si>
    <t>Приложение   1</t>
  </si>
  <si>
    <t>ОТЧЕТ</t>
  </si>
  <si>
    <t>об исполнении районного бюджета  за  1 квартал 2023 года</t>
  </si>
  <si>
    <t xml:space="preserve">       I. ДОХОДЫ РАЙОННОГО БЮДЖЕТА</t>
  </si>
  <si>
    <t>(тыс. рублей)</t>
  </si>
  <si>
    <t>Код бюджетной классификации РФ</t>
  </si>
  <si>
    <t>Наименование групп, подгрупп и статей доходов</t>
  </si>
  <si>
    <t>2023 год</t>
  </si>
  <si>
    <t>Фактически исполнено за 1 квартал 2023 г.</t>
  </si>
  <si>
    <t>Процент исполнения к годовому плану (%)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</si>
  <si>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</si>
  <si>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</si>
  <si>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</si>
  <si>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</si>
  <si>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</si>
  <si>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</si>
  <si>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2 02 10000 00 0000 150</t>
  </si>
  <si>
    <t xml:space="preserve">Дотации бюджетам бюджетной системы Российской Федерации 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</si>
  <si>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</si>
  <si>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</si>
  <si>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</si>
  <si>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 бюджетов</t>
  </si>
  <si>
    <t>Дотации бюджетам муниципальных районов на сбалансированность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</si>
  <si>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</si>
  <si>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</si>
  <si>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</si>
  <si>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</si>
  <si>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2 02 20077 05 0000 150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</si>
  <si>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</si>
  <si>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разработку проекта рекультивации земельных участков, занятых несанкционированными свалками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</si>
  <si>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</si>
  <si>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</si>
  <si>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</si>
  <si>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</si>
  <si>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</si>
  <si>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</si>
  <si>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2 02 25172 05 0000150</t>
  </si>
  <si>
    <t>Субсидии бюджетам муниципальных районов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</si>
  <si>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2 02 25213 05 0000 150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</si>
  <si>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</si>
  <si>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2 02 25510 05 0000 150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</si>
  <si>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</si>
  <si>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2 02 25304 05 0000 150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</si>
  <si>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</si>
  <si>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</si>
  <si>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</si>
  <si>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</si>
  <si>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2 02 25497 05 0000 150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</si>
  <si>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</si>
  <si>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2 02 25511 05 0000 150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</si>
  <si>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</si>
  <si>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t>2 02 25519 05 0000 150</t>
  </si>
  <si>
    <t>Субсидии бюджетам муниципальных образований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</si>
  <si>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</si>
  <si>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2 02 25027 05 0000 150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</si>
  <si>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</si>
  <si>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</si>
  <si>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</si>
  <si>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</si>
  <si>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</si>
  <si>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2 02 25555 05 0000 150</t>
  </si>
  <si>
    <t>Субсидии местным бюджетам на реализацию мероприятий по благоустройству общественных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</t>
  </si>
  <si>
    <r>
      <rPr>
        <sz val="10"/>
        <rFont val="Times New Roman"/>
        <family val="1"/>
      </rP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</si>
  <si>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2 02 25567 05 0000 150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</si>
  <si>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</si>
  <si>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</si>
  <si>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 xml:space="preserve">2 02 25576 05 0000 150                </t>
  </si>
  <si>
    <t>Субсидии местным бюджетам на разработку и реализацию инициативных проектов комплексного развития сельских территорий в рамках подпрограммы "Создание и развитие инфраструктуры на сельских территориях" государственной программы "Комплексное развитие сельских территорий Вологодской области на 2021-2025 годы"</t>
  </si>
  <si>
    <t>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</si>
  <si>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</si>
  <si>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2 02 25786 05 0000 150                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</si>
  <si>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</si>
  <si>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>2 02 29999 05 0000 150</t>
  </si>
  <si>
    <t>Прочие субсидии бюджетам муниципальных районов</t>
  </si>
  <si>
    <r>
      <rPr>
        <sz val="10"/>
        <rFont val="Times New Roman"/>
        <family val="1"/>
      </rP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</si>
  <si>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</si>
  <si>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</si>
  <si>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</si>
  <si>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>8433,5 городу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</si>
  <si>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</si>
  <si>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</si>
  <si>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>Субсидии местным бюджетам на капитальный ремонт и ремонт объектов культуры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</si>
  <si>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</si>
  <si>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</si>
  <si>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</si>
  <si>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</si>
  <si>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</si>
  <si>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r>
      <rPr>
        <sz val="10"/>
        <rFont val="Times New Roman"/>
        <family val="1"/>
      </rP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  </r>
  </si>
  <si>
    <t>Субсидии на проведение мероприятий по обеспечению условий для организации питания обучающихся в муниципальных общеобразовательных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</si>
  <si>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 xml:space="preserve">Субсидии на проведение работ по сохранению объектов культурного наследияв рамках подпрограммы "Обеспечение сохранности и популяризация объектов культурного наследия" государственной программы "Наследие Вологодчины (на 2018-2025 годы)" 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</si>
  <si>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</si>
  <si>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</si>
  <si>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местным бюджетам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программам,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</si>
  <si>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капитальный ремонт и ремонт объектов физической культуры и спорта, находящихся в муниципальной собственности</t>
  </si>
  <si>
    <t xml:space="preserve">Субсидии на реализацию мероприятий по благоустройству общественных пространств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 </t>
  </si>
  <si>
    <t>Субсидии на реализацию проекта "Народный бюджет"</t>
  </si>
  <si>
    <t>2 02 30000 00 0000 150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</si>
  <si>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</si>
  <si>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</si>
  <si>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</si>
  <si>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</si>
  <si>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</si>
  <si>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 xml:space="preserve">2 02 30024 05 0000 150 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</si>
  <si>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</si>
  <si>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</si>
  <si>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</si>
  <si>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</si>
  <si>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</si>
  <si>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</si>
  <si>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</si>
  <si>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</si>
  <si>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>2 02 35179 05 0000 150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</si>
  <si>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</si>
  <si>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2 02 35303 05 0000 150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</si>
  <si>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</si>
  <si>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2 02 35469 05 0000 150  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</si>
  <si>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</si>
  <si>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 xml:space="preserve">2 02 35120 05 0000 150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</si>
  <si>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</si>
  <si>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 xml:space="preserve">3 02 35120 05 0000 150  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</si>
  <si>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</si>
  <si>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2 02 35135 05 0000 150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</si>
  <si>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</si>
  <si>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2 02 36900 05 0000 150</t>
  </si>
  <si>
    <t>Единая субвенция бюджетам муниципальных образований области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</si>
  <si>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</si>
  <si>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</si>
  <si>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</si>
  <si>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</si>
  <si>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</si>
  <si>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</si>
  <si>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</si>
  <si>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</si>
  <si>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</si>
  <si>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</si>
  <si>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</si>
  <si>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</si>
  <si>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</si>
  <si>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</si>
  <si>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2 02 45519 05 0000 150</t>
  </si>
  <si>
    <t>Межбюджетные трансферты, передаваемые бюджетам муниципальных районов на поддержку отрасли культуры</t>
  </si>
  <si>
    <t>2 02 49999 05 0000 150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</si>
  <si>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</si>
  <si>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</si>
  <si>
    <t>2 07 00000 00 0000 000</t>
  </si>
  <si>
    <t xml:space="preserve">ПРОЧИЕ БЕЗВОЗМЕЗДНЫЕ ПОСТУПЛЕНИЯ
</t>
  </si>
  <si>
    <t>2 07 05030 05 0000 150</t>
  </si>
  <si>
    <t>Прочие безвозмездные поступления в бюджеты муниципальных районов</t>
  </si>
  <si>
    <t>ИТОГО ДОХОДОВ</t>
  </si>
  <si>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</si>
  <si>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</si>
  <si>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</si>
  <si>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</si>
  <si>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II. РАСХОДЫ РАЙОННОГО БЮДЖЕТА 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</si>
  <si>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</si>
  <si>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</si>
  <si>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</si>
  <si>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</si>
  <si>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</si>
  <si>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</si>
  <si>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>Фактически исполнено за  I квартал 2023 года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</si>
  <si>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</si>
  <si>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</si>
  <si>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</si>
  <si>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</si>
  <si>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</si>
  <si>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</si>
  <si>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</si>
  <si>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</si>
  <si>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</si>
  <si>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</si>
  <si>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</si>
  <si>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</si>
  <si>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</si>
  <si>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</si>
  <si>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Резервные фонды</t>
  </si>
  <si>
    <t>11</t>
  </si>
  <si>
    <t>-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</si>
  <si>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</si>
  <si>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</si>
  <si>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</si>
  <si>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</si>
  <si>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</si>
  <si>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</si>
  <si>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 ситуаций природного и техногенного характера, пожарная безопасность</t>
  </si>
  <si>
    <t>10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</si>
  <si>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</si>
  <si>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</si>
  <si>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</si>
  <si>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</si>
  <si>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</si>
  <si>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</si>
  <si>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</si>
  <si>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</si>
  <si>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</si>
  <si>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</si>
  <si>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</si>
  <si>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</si>
  <si>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</si>
  <si>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</si>
  <si>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</si>
  <si>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</si>
  <si>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</si>
  <si>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</si>
  <si>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</si>
  <si>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</si>
  <si>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</si>
  <si>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</si>
  <si>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</si>
  <si>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Санитарно-эпидемиологическое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</si>
  <si>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</si>
  <si>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</si>
  <si>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</si>
  <si>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</si>
  <si>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</si>
  <si>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ФИЗИЧЕСКАЯ КУЛЬТУРА И СПОРТ</t>
  </si>
  <si>
    <t>Массовый спорт 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</si>
  <si>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</si>
  <si>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</si>
  <si>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</si>
  <si>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</si>
  <si>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 xml:space="preserve">                                III. ДЕФИЦИТ (ПРОФИЦИТ)  РАЙОННОГО БЮДЖЕТА</t>
  </si>
  <si>
    <t xml:space="preserve">                 тыс.руб</t>
  </si>
  <si>
    <t xml:space="preserve">                              Наименование</t>
  </si>
  <si>
    <t>Фактическое исполнение за             I квартал 2023 года</t>
  </si>
  <si>
    <t>Дефицит(-), профицит(+) районного бюджета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</si>
</sst>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8"/>
      <name val="Arial"/>
      <family val="2"/>
    </font>
    <font>
      <sz val="10"/>
      <color indexed="6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9"/>
      <name val="Arial Cyr"/>
      <family val="0"/>
    </font>
    <font>
      <b/>
      <i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49" fontId="2" fillId="29" borderId="3">
      <alignment horizontal="left" vertical="top"/>
      <protection/>
    </xf>
    <xf numFmtId="49" fontId="3" fillId="0" borderId="3">
      <alignment horizontal="left" vertical="top"/>
      <protection/>
    </xf>
    <xf numFmtId="49" fontId="2" fillId="29" borderId="3">
      <alignment horizontal="left" vertical="top"/>
      <protection/>
    </xf>
    <xf numFmtId="49" fontId="2" fillId="29" borderId="3">
      <alignment horizontal="left" vertical="top"/>
      <protection/>
    </xf>
    <xf numFmtId="49" fontId="2" fillId="29" borderId="3">
      <alignment horizontal="left" vertical="top"/>
      <protection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" fillId="30" borderId="3">
      <alignment horizontal="left" vertical="top" wrapText="1"/>
      <protection/>
    </xf>
    <xf numFmtId="0" fontId="2" fillId="30" borderId="3">
      <alignment horizontal="left" vertical="top" wrapText="1"/>
      <protection/>
    </xf>
    <xf numFmtId="0" fontId="2" fillId="30" borderId="3">
      <alignment horizontal="left" vertical="top" wrapText="1"/>
      <protection/>
    </xf>
    <xf numFmtId="0" fontId="2" fillId="3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4" fillId="0" borderId="0">
      <alignment horizontal="left" vertical="top"/>
      <protection/>
    </xf>
    <xf numFmtId="0" fontId="55" fillId="0" borderId="7" applyNumberFormat="0" applyFill="0" applyAlignment="0" applyProtection="0"/>
    <xf numFmtId="0" fontId="56" fillId="35" borderId="8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30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0" borderId="9" applyNumberFormat="0">
      <alignment horizontal="right" vertical="top"/>
      <protection/>
    </xf>
    <xf numFmtId="0" fontId="2" fillId="30" borderId="9" applyNumberFormat="0">
      <alignment horizontal="right" vertical="top"/>
      <protection/>
    </xf>
    <xf numFmtId="0" fontId="2" fillId="30" borderId="9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ill="0" applyBorder="0" applyAlignment="0" applyProtection="0"/>
    <xf numFmtId="49" fontId="6" fillId="39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40" borderId="0" applyNumberFormat="0" applyBorder="0" applyAlignment="0" applyProtection="0"/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34" borderId="3">
      <alignment horizontal="left" vertical="top" wrapText="1"/>
      <protection/>
    </xf>
  </cellStyleXfs>
  <cellXfs count="103">
    <xf numFmtId="0" fontId="0" fillId="0" borderId="0" xfId="0" applyAlignment="1">
      <alignment/>
    </xf>
    <xf numFmtId="0" fontId="2" fillId="0" borderId="0" xfId="95">
      <alignment/>
      <protection/>
    </xf>
    <xf numFmtId="0" fontId="2" fillId="0" borderId="0" xfId="95" applyAlignment="1">
      <alignment horizontal="left" vertical="top"/>
      <protection/>
    </xf>
    <xf numFmtId="0" fontId="7" fillId="41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95" applyBorder="1">
      <alignment/>
      <protection/>
    </xf>
    <xf numFmtId="0" fontId="10" fillId="41" borderId="0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41" borderId="0" xfId="95" applyFont="1" applyFill="1" applyBorder="1" applyAlignment="1">
      <alignment horizontal="right"/>
      <protection/>
    </xf>
    <xf numFmtId="0" fontId="11" fillId="41" borderId="3" xfId="95" applyFont="1" applyFill="1" applyBorder="1" applyAlignment="1">
      <alignment vertical="top" wrapText="1"/>
      <protection/>
    </xf>
    <xf numFmtId="0" fontId="11" fillId="41" borderId="3" xfId="95" applyFont="1" applyFill="1" applyBorder="1" applyAlignment="1">
      <alignment horizontal="left" vertical="top" wrapText="1"/>
      <protection/>
    </xf>
    <xf numFmtId="164" fontId="11" fillId="41" borderId="3" xfId="95" applyNumberFormat="1" applyFont="1" applyFill="1" applyBorder="1" applyAlignment="1">
      <alignment horizontal="center" vertical="center"/>
      <protection/>
    </xf>
    <xf numFmtId="0" fontId="8" fillId="41" borderId="3" xfId="95" applyFont="1" applyFill="1" applyBorder="1" applyAlignment="1">
      <alignment vertical="top" wrapText="1"/>
      <protection/>
    </xf>
    <xf numFmtId="0" fontId="8" fillId="41" borderId="3" xfId="95" applyFont="1" applyFill="1" applyBorder="1" applyAlignment="1">
      <alignment horizontal="left" vertical="top" wrapText="1"/>
      <protection/>
    </xf>
    <xf numFmtId="0" fontId="2" fillId="41" borderId="0" xfId="95" applyFill="1">
      <alignment/>
      <protection/>
    </xf>
    <xf numFmtId="0" fontId="8" fillId="41" borderId="3" xfId="0" applyFont="1" applyFill="1" applyBorder="1" applyAlignment="1">
      <alignment vertical="top"/>
    </xf>
    <xf numFmtId="0" fontId="13" fillId="41" borderId="3" xfId="0" applyFont="1" applyFill="1" applyBorder="1" applyAlignment="1">
      <alignment vertical="top"/>
    </xf>
    <xf numFmtId="0" fontId="8" fillId="41" borderId="0" xfId="0" applyFont="1" applyFill="1" applyAlignment="1">
      <alignment wrapText="1"/>
    </xf>
    <xf numFmtId="0" fontId="8" fillId="41" borderId="12" xfId="96" applyNumberFormat="1" applyFont="1" applyFill="1" applyBorder="1" applyAlignment="1" applyProtection="1">
      <alignment vertical="top" wrapText="1"/>
      <protection hidden="1"/>
    </xf>
    <xf numFmtId="164" fontId="11" fillId="41" borderId="3" xfId="96" applyNumberFormat="1" applyFont="1" applyFill="1" applyBorder="1" applyAlignment="1" applyProtection="1">
      <alignment horizontal="center" vertical="center" wrapText="1"/>
      <protection hidden="1"/>
    </xf>
    <xf numFmtId="0" fontId="8" fillId="41" borderId="3" xfId="96" applyNumberFormat="1" applyFont="1" applyFill="1" applyBorder="1" applyAlignment="1" applyProtection="1">
      <alignment horizontal="left" vertical="top" wrapText="1"/>
      <protection hidden="1"/>
    </xf>
    <xf numFmtId="164" fontId="8" fillId="41" borderId="3" xfId="96" applyNumberFormat="1" applyFont="1" applyFill="1" applyBorder="1" applyAlignment="1" applyProtection="1">
      <alignment horizontal="center" vertical="center" wrapText="1"/>
      <protection hidden="1"/>
    </xf>
    <xf numFmtId="0" fontId="8" fillId="41" borderId="3" xfId="95" applyNumberFormat="1" applyFont="1" applyFill="1" applyBorder="1" applyAlignment="1">
      <alignment horizontal="left" vertical="top" wrapText="1"/>
      <protection/>
    </xf>
    <xf numFmtId="0" fontId="8" fillId="41" borderId="3" xfId="95" applyNumberFormat="1" applyFont="1" applyFill="1" applyBorder="1" applyAlignment="1">
      <alignment horizontal="left" vertical="center" wrapText="1"/>
      <protection/>
    </xf>
    <xf numFmtId="0" fontId="8" fillId="41" borderId="3" xfId="95" applyNumberFormat="1" applyFont="1" applyFill="1" applyBorder="1" applyAlignment="1">
      <alignment vertical="top" wrapText="1"/>
      <protection/>
    </xf>
    <xf numFmtId="0" fontId="13" fillId="0" borderId="3" xfId="0" applyFont="1" applyBorder="1" applyAlignment="1">
      <alignment horizontal="justify" vertical="top"/>
    </xf>
    <xf numFmtId="0" fontId="13" fillId="0" borderId="0" xfId="0" applyFont="1" applyAlignment="1">
      <alignment vertical="top" wrapText="1"/>
    </xf>
    <xf numFmtId="0" fontId="8" fillId="41" borderId="3" xfId="0" applyFont="1" applyFill="1" applyBorder="1" applyAlignment="1">
      <alignment horizontal="left" vertical="top" wrapText="1"/>
    </xf>
    <xf numFmtId="164" fontId="14" fillId="41" borderId="3" xfId="96" applyNumberFormat="1" applyFont="1" applyFill="1" applyBorder="1" applyAlignment="1" applyProtection="1">
      <alignment horizontal="center" vertical="center" wrapText="1"/>
      <protection hidden="1"/>
    </xf>
    <xf numFmtId="0" fontId="11" fillId="41" borderId="3" xfId="0" applyFont="1" applyFill="1" applyBorder="1" applyAlignment="1">
      <alignment vertical="top" wrapText="1"/>
    </xf>
    <xf numFmtId="0" fontId="11" fillId="41" borderId="0" xfId="0" applyFont="1" applyFill="1" applyAlignment="1">
      <alignment vertical="top"/>
    </xf>
    <xf numFmtId="0" fontId="11" fillId="41" borderId="13" xfId="0" applyFont="1" applyFill="1" applyBorder="1" applyAlignment="1">
      <alignment vertical="top" wrapText="1"/>
    </xf>
    <xf numFmtId="0" fontId="11" fillId="41" borderId="3" xfId="0" applyFont="1" applyFill="1" applyBorder="1" applyAlignment="1">
      <alignment wrapText="1"/>
    </xf>
    <xf numFmtId="0" fontId="16" fillId="41" borderId="3" xfId="100" applyFont="1" applyFill="1" applyBorder="1" applyAlignment="1">
      <alignment horizontal="left" vertical="top" wrapText="1"/>
      <protection/>
    </xf>
    <xf numFmtId="0" fontId="8" fillId="33" borderId="3" xfId="95" applyFont="1" applyFill="1" applyBorder="1" applyAlignment="1">
      <alignment vertical="top" wrapText="1"/>
      <protection/>
    </xf>
    <xf numFmtId="0" fontId="8" fillId="33" borderId="3" xfId="95" applyNumberFormat="1" applyFont="1" applyFill="1" applyBorder="1" applyAlignment="1">
      <alignment horizontal="left" vertical="top" wrapText="1"/>
      <protection/>
    </xf>
    <xf numFmtId="0" fontId="8" fillId="41" borderId="12" xfId="96" applyNumberFormat="1" applyFont="1" applyFill="1" applyBorder="1" applyAlignment="1" applyProtection="1">
      <alignment vertical="center" wrapText="1"/>
      <protection hidden="1"/>
    </xf>
    <xf numFmtId="0" fontId="13" fillId="0" borderId="0" xfId="0" applyFont="1" applyAlignment="1">
      <alignment vertical="top"/>
    </xf>
    <xf numFmtId="0" fontId="2" fillId="0" borderId="0" xfId="95" applyFill="1">
      <alignment/>
      <protection/>
    </xf>
    <xf numFmtId="0" fontId="17" fillId="41" borderId="3" xfId="0" applyFont="1" applyFill="1" applyBorder="1" applyAlignment="1">
      <alignment horizontal="left" vertical="top"/>
    </xf>
    <xf numFmtId="0" fontId="17" fillId="41" borderId="3" xfId="0" applyFont="1" applyFill="1" applyBorder="1" applyAlignment="1">
      <alignment vertical="top"/>
    </xf>
    <xf numFmtId="164" fontId="11" fillId="0" borderId="0" xfId="95" applyNumberFormat="1" applyFont="1" applyBorder="1" applyAlignment="1">
      <alignment horizontal="right"/>
      <protection/>
    </xf>
    <xf numFmtId="164" fontId="8" fillId="0" borderId="0" xfId="95" applyNumberFormat="1" applyFont="1" applyBorder="1" applyAlignment="1">
      <alignment horizontal="center"/>
      <protection/>
    </xf>
    <xf numFmtId="164" fontId="8" fillId="0" borderId="0" xfId="95" applyNumberFormat="1" applyFont="1" applyBorder="1">
      <alignment/>
      <protection/>
    </xf>
    <xf numFmtId="0" fontId="13" fillId="41" borderId="0" xfId="0" applyFont="1" applyFill="1" applyAlignment="1">
      <alignment vertical="top" wrapText="1"/>
    </xf>
    <xf numFmtId="0" fontId="8" fillId="41" borderId="3" xfId="0" applyFont="1" applyFill="1" applyBorder="1" applyAlignment="1">
      <alignment vertical="top" wrapText="1"/>
    </xf>
    <xf numFmtId="164" fontId="11" fillId="33" borderId="3" xfId="95" applyNumberFormat="1" applyFont="1" applyFill="1" applyBorder="1" applyAlignment="1">
      <alignment horizontal="center" vertical="center"/>
      <protection/>
    </xf>
    <xf numFmtId="0" fontId="2" fillId="0" borderId="0" xfId="95" applyFill="1" applyAlignment="1">
      <alignment horizontal="left" vertical="top"/>
      <protection/>
    </xf>
    <xf numFmtId="164" fontId="8" fillId="0" borderId="0" xfId="95" applyNumberFormat="1" applyFont="1" applyFill="1">
      <alignment/>
      <protection/>
    </xf>
    <xf numFmtId="164" fontId="8" fillId="0" borderId="0" xfId="95" applyNumberFormat="1" applyFont="1">
      <alignment/>
      <protection/>
    </xf>
    <xf numFmtId="0" fontId="18" fillId="0" borderId="0" xfId="95" applyFont="1">
      <alignment/>
      <protection/>
    </xf>
    <xf numFmtId="0" fontId="19" fillId="0" borderId="0" xfId="95" applyFont="1" applyFill="1" applyBorder="1" applyAlignment="1">
      <alignment horizontal="center" vertical="top"/>
      <protection/>
    </xf>
    <xf numFmtId="0" fontId="20" fillId="0" borderId="0" xfId="95" applyFont="1" applyFill="1" applyBorder="1" applyAlignment="1">
      <alignment horizontal="left" vertical="top"/>
      <protection/>
    </xf>
    <xf numFmtId="0" fontId="15" fillId="0" borderId="0" xfId="95" applyFont="1">
      <alignment/>
      <protection/>
    </xf>
    <xf numFmtId="0" fontId="24" fillId="0" borderId="3" xfId="95" applyFont="1" applyFill="1" applyBorder="1" applyAlignment="1">
      <alignment horizontal="center" vertical="center" wrapText="1"/>
      <protection/>
    </xf>
    <xf numFmtId="0" fontId="24" fillId="0" borderId="3" xfId="95" applyFont="1" applyFill="1" applyBorder="1" applyAlignment="1">
      <alignment horizontal="center" vertical="center"/>
      <protection/>
    </xf>
    <xf numFmtId="0" fontId="25" fillId="0" borderId="3" xfId="95" applyFont="1" applyFill="1" applyBorder="1" applyAlignment="1">
      <alignment horizontal="center" vertical="center" wrapText="1"/>
      <protection/>
    </xf>
    <xf numFmtId="0" fontId="25" fillId="0" borderId="3" xfId="95" applyFont="1" applyBorder="1" applyAlignment="1">
      <alignment horizontal="center" vertical="center" wrapText="1"/>
      <protection/>
    </xf>
    <xf numFmtId="0" fontId="20" fillId="0" borderId="3" xfId="95" applyFont="1" applyFill="1" applyBorder="1" applyAlignment="1">
      <alignment horizontal="center" vertical="center" wrapText="1"/>
      <protection/>
    </xf>
    <xf numFmtId="0" fontId="20" fillId="0" borderId="3" xfId="95" applyFont="1" applyFill="1" applyBorder="1" applyAlignment="1">
      <alignment horizontal="center" vertical="center"/>
      <protection/>
    </xf>
    <xf numFmtId="0" fontId="15" fillId="0" borderId="3" xfId="95" applyFont="1" applyFill="1" applyBorder="1" applyAlignment="1">
      <alignment horizontal="center" vertical="center" wrapText="1"/>
      <protection/>
    </xf>
    <xf numFmtId="0" fontId="15" fillId="0" borderId="3" xfId="95" applyFont="1" applyBorder="1" applyAlignment="1">
      <alignment horizontal="center" vertical="center" wrapText="1"/>
      <protection/>
    </xf>
    <xf numFmtId="0" fontId="21" fillId="0" borderId="3" xfId="95" applyFont="1" applyFill="1" applyBorder="1" applyAlignment="1">
      <alignment horizontal="left" vertical="top" wrapText="1"/>
      <protection/>
    </xf>
    <xf numFmtId="49" fontId="21" fillId="0" borderId="3" xfId="95" applyNumberFormat="1" applyFont="1" applyFill="1" applyBorder="1" applyAlignment="1">
      <alignment horizontal="center" vertical="center"/>
      <protection/>
    </xf>
    <xf numFmtId="164" fontId="21" fillId="0" borderId="3" xfId="95" applyNumberFormat="1" applyFont="1" applyFill="1" applyBorder="1" applyAlignment="1">
      <alignment horizontal="center" vertical="center"/>
      <protection/>
    </xf>
    <xf numFmtId="0" fontId="26" fillId="41" borderId="3" xfId="95" applyFont="1" applyFill="1" applyBorder="1" applyAlignment="1">
      <alignment horizontal="left" wrapText="1"/>
      <protection/>
    </xf>
    <xf numFmtId="49" fontId="27" fillId="0" borderId="3" xfId="95" applyNumberFormat="1" applyFont="1" applyFill="1" applyBorder="1" applyAlignment="1">
      <alignment horizontal="center" vertical="center"/>
      <protection/>
    </xf>
    <xf numFmtId="164" fontId="7" fillId="41" borderId="3" xfId="95" applyNumberFormat="1" applyFont="1" applyFill="1" applyBorder="1" applyAlignment="1">
      <alignment horizontal="center" vertical="center"/>
      <protection/>
    </xf>
    <xf numFmtId="164" fontId="7" fillId="0" borderId="3" xfId="95" applyNumberFormat="1" applyFont="1" applyFill="1" applyBorder="1" applyAlignment="1">
      <alignment horizontal="center" vertical="center"/>
      <protection/>
    </xf>
    <xf numFmtId="164" fontId="27" fillId="0" borderId="3" xfId="95" applyNumberFormat="1" applyFont="1" applyFill="1" applyBorder="1" applyAlignment="1">
      <alignment horizontal="center" vertical="center"/>
      <protection/>
    </xf>
    <xf numFmtId="0" fontId="27" fillId="0" borderId="3" xfId="95" applyFont="1" applyFill="1" applyBorder="1" applyAlignment="1">
      <alignment vertical="top" wrapText="1"/>
      <protection/>
    </xf>
    <xf numFmtId="0" fontId="27" fillId="0" borderId="3" xfId="95" applyFont="1" applyFill="1" applyBorder="1" applyAlignment="1">
      <alignment horizontal="left" vertical="top" wrapText="1"/>
      <protection/>
    </xf>
    <xf numFmtId="164" fontId="28" fillId="41" borderId="3" xfId="95" applyNumberFormat="1" applyFont="1" applyFill="1" applyBorder="1" applyAlignment="1">
      <alignment horizontal="center" vertical="center"/>
      <protection/>
    </xf>
    <xf numFmtId="0" fontId="21" fillId="0" borderId="3" xfId="95" applyFont="1" applyFill="1" applyBorder="1" applyAlignment="1">
      <alignment vertical="top" wrapText="1"/>
      <protection/>
    </xf>
    <xf numFmtId="164" fontId="12" fillId="0" borderId="3" xfId="95" applyNumberFormat="1" applyFont="1" applyFill="1" applyBorder="1" applyAlignment="1">
      <alignment horizontal="center" vertical="center"/>
      <protection/>
    </xf>
    <xf numFmtId="164" fontId="29" fillId="0" borderId="3" xfId="95" applyNumberFormat="1" applyFont="1" applyFill="1" applyBorder="1" applyAlignment="1">
      <alignment horizontal="center" vertical="center"/>
      <protection/>
    </xf>
    <xf numFmtId="0" fontId="26" fillId="0" borderId="3" xfId="95" applyFont="1" applyBorder="1">
      <alignment/>
      <protection/>
    </xf>
    <xf numFmtId="164" fontId="30" fillId="0" borderId="3" xfId="95" applyNumberFormat="1" applyFont="1" applyFill="1" applyBorder="1" applyAlignment="1">
      <alignment horizontal="center" vertical="center"/>
      <protection/>
    </xf>
    <xf numFmtId="49" fontId="18" fillId="0" borderId="0" xfId="95" applyNumberFormat="1" applyFont="1" applyAlignment="1">
      <alignment wrapText="1"/>
      <protection/>
    </xf>
    <xf numFmtId="164" fontId="18" fillId="0" borderId="0" xfId="95" applyNumberFormat="1" applyFont="1">
      <alignment/>
      <protection/>
    </xf>
    <xf numFmtId="0" fontId="20" fillId="0" borderId="0" xfId="95" applyFont="1" applyBorder="1">
      <alignment/>
      <protection/>
    </xf>
    <xf numFmtId="0" fontId="20" fillId="0" borderId="0" xfId="95" applyFont="1" applyBorder="1" applyAlignment="1">
      <alignment wrapText="1"/>
      <protection/>
    </xf>
    <xf numFmtId="0" fontId="29" fillId="0" borderId="3" xfId="95" applyFont="1" applyBorder="1" applyAlignment="1">
      <alignment vertical="center"/>
      <protection/>
    </xf>
    <xf numFmtId="0" fontId="29" fillId="0" borderId="3" xfId="95" applyFont="1" applyBorder="1" applyAlignment="1">
      <alignment horizontal="center" vertical="center" wrapText="1"/>
      <protection/>
    </xf>
    <xf numFmtId="0" fontId="2" fillId="0" borderId="14" xfId="95" applyBorder="1">
      <alignment/>
      <protection/>
    </xf>
    <xf numFmtId="0" fontId="29" fillId="0" borderId="3" xfId="95" applyFont="1" applyFill="1" applyBorder="1" applyAlignment="1">
      <alignment horizontal="center" vertical="center"/>
      <protection/>
    </xf>
    <xf numFmtId="164" fontId="29" fillId="0" borderId="3" xfId="96" applyNumberFormat="1" applyFont="1" applyFill="1" applyBorder="1" applyAlignment="1">
      <alignment horizontal="center" vertical="center"/>
      <protection/>
    </xf>
    <xf numFmtId="164" fontId="29" fillId="41" borderId="3" xfId="96" applyNumberFormat="1" applyFont="1" applyFill="1" applyBorder="1" applyAlignment="1">
      <alignment horizontal="center" vertical="center"/>
      <protection/>
    </xf>
    <xf numFmtId="9" fontId="0" fillId="0" borderId="0" xfId="129" applyFont="1" applyFill="1" applyBorder="1" applyAlignment="1" applyProtection="1">
      <alignment/>
      <protection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2" fontId="11" fillId="41" borderId="3" xfId="95" applyNumberFormat="1" applyFont="1" applyFill="1" applyBorder="1" applyAlignment="1">
      <alignment horizontal="center" vertical="center" wrapText="1"/>
      <protection/>
    </xf>
    <xf numFmtId="0" fontId="11" fillId="41" borderId="3" xfId="95" applyFont="1" applyFill="1" applyBorder="1" applyAlignment="1">
      <alignment horizontal="center" vertical="center" wrapText="1"/>
      <protection/>
    </xf>
    <xf numFmtId="0" fontId="12" fillId="41" borderId="3" xfId="96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9" fillId="0" borderId="0" xfId="95" applyFont="1" applyFill="1" applyBorder="1" applyAlignment="1">
      <alignment horizontal="center" vertical="top"/>
      <protection/>
    </xf>
    <xf numFmtId="0" fontId="21" fillId="0" borderId="0" xfId="97" applyFont="1" applyFill="1" applyBorder="1" applyAlignment="1">
      <alignment horizontal="center" vertical="center"/>
      <protection/>
    </xf>
    <xf numFmtId="0" fontId="22" fillId="0" borderId="0" xfId="95" applyFont="1" applyFill="1" applyBorder="1" applyAlignment="1">
      <alignment horizontal="left" vertical="top"/>
      <protection/>
    </xf>
    <xf numFmtId="0" fontId="23" fillId="0" borderId="16" xfId="95" applyFont="1" applyFill="1" applyBorder="1" applyAlignment="1">
      <alignment horizontal="center" vertical="top"/>
      <protection/>
    </xf>
    <xf numFmtId="0" fontId="30" fillId="0" borderId="3" xfId="95" applyFont="1" applyFill="1" applyBorder="1" applyAlignment="1">
      <alignment horizontal="center" vertical="top" wrapText="1"/>
      <protection/>
    </xf>
    <xf numFmtId="0" fontId="30" fillId="0" borderId="0" xfId="95" applyFont="1" applyFill="1" applyBorder="1" applyAlignment="1">
      <alignment horizontal="left" vertical="center"/>
      <protection/>
    </xf>
  </cellXfs>
  <cellStyles count="13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бычный 3 2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Плохой" xfId="126"/>
    <cellStyle name="Пояснение" xfId="127"/>
    <cellStyle name="Примечание" xfId="128"/>
    <cellStyle name="Percent" xfId="129"/>
    <cellStyle name="Свойства элементов измерения" xfId="130"/>
    <cellStyle name="Свойства элементов измерения [печать]" xfId="131"/>
    <cellStyle name="Свойства элементов измерения [печать] 2" xfId="132"/>
    <cellStyle name="Свойства элементов измерения [печать] 3" xfId="133"/>
    <cellStyle name="Свойства элементов измерения [печать] 4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  <cellStyle name="Элементы осей" xfId="140"/>
    <cellStyle name="Элементы осей [печать]" xfId="141"/>
    <cellStyle name="Элементы осей [печать] 2" xfId="142"/>
    <cellStyle name="Элементы осей [печать] 3" xfId="143"/>
    <cellStyle name="Элементы осей [печать] 4" xfId="144"/>
    <cellStyle name="Элементы осей 2" xfId="145"/>
    <cellStyle name="Элементы осей 3" xfId="146"/>
    <cellStyle name="Элементы осей 4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6"/>
  <sheetViews>
    <sheetView tabSelected="1" view="pageBreakPreview" zoomScaleNormal="119" zoomScaleSheetLayoutView="100" zoomScalePageLayoutView="0" workbookViewId="0" topLeftCell="A8">
      <selection activeCell="E2" sqref="E2"/>
    </sheetView>
  </sheetViews>
  <sheetFormatPr defaultColWidth="9.8515625" defaultRowHeight="15"/>
  <cols>
    <col min="1" max="1" width="21.57421875" style="1" customWidth="1"/>
    <col min="2" max="2" width="70.140625" style="2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2" ht="18.75">
      <c r="E2" s="3" t="s">
        <v>0</v>
      </c>
    </row>
    <row r="3" spans="1:5" ht="15">
      <c r="A3"/>
      <c r="B3" s="90"/>
      <c r="C3" s="90"/>
      <c r="D3" s="90"/>
      <c r="E3" s="90"/>
    </row>
    <row r="4" spans="1:5" ht="15">
      <c r="A4"/>
      <c r="B4" s="90"/>
      <c r="C4" s="90"/>
      <c r="D4" s="90"/>
      <c r="E4" s="90"/>
    </row>
    <row r="5" spans="1:2" ht="18">
      <c r="A5"/>
      <c r="B5" s="4" t="s">
        <v>1</v>
      </c>
    </row>
    <row r="6" spans="1:5" s="5" customFormat="1" ht="28.5" customHeight="1">
      <c r="A6" s="91" t="s">
        <v>2</v>
      </c>
      <c r="B6" s="91"/>
      <c r="C6" s="91"/>
      <c r="D6" s="91"/>
      <c r="E6" s="91"/>
    </row>
    <row r="7" spans="1:5" s="5" customFormat="1" ht="37.5" customHeight="1">
      <c r="A7" s="6"/>
      <c r="B7" s="7" t="s">
        <v>3</v>
      </c>
      <c r="C7" s="8"/>
      <c r="D7" s="8"/>
      <c r="E7" s="9" t="s">
        <v>4</v>
      </c>
    </row>
    <row r="8" spans="1:5" ht="19.5" customHeight="1">
      <c r="A8" s="92" t="s">
        <v>5</v>
      </c>
      <c r="B8" s="93" t="s">
        <v>6</v>
      </c>
      <c r="C8" s="94" t="s">
        <v>7</v>
      </c>
      <c r="D8" s="95" t="s">
        <v>8</v>
      </c>
      <c r="E8" s="96" t="s">
        <v>9</v>
      </c>
    </row>
    <row r="9" spans="1:5" ht="44.25" customHeight="1">
      <c r="A9" s="92"/>
      <c r="B9" s="93"/>
      <c r="C9" s="94"/>
      <c r="D9" s="95"/>
      <c r="E9" s="96"/>
    </row>
    <row r="10" spans="1:5" ht="20.25" customHeight="1">
      <c r="A10" s="10" t="s">
        <v>10</v>
      </c>
      <c r="B10" s="11" t="s">
        <v>11</v>
      </c>
      <c r="C10" s="12">
        <v>217054.1</v>
      </c>
      <c r="D10" s="12">
        <v>41592.5</v>
      </c>
      <c r="E10" s="12">
        <f aca="true" t="shared" si="0" ref="E10:E107">SUM(D10/C10)*100</f>
        <v>19.162273368713144</v>
      </c>
    </row>
    <row r="11" spans="1:5" ht="21" customHeight="1">
      <c r="A11" s="10" t="s">
        <v>12</v>
      </c>
      <c r="B11" s="11" t="s">
        <v>13</v>
      </c>
      <c r="C11" s="12">
        <f>C12+C105</f>
        <v>788092.6599999999</v>
      </c>
      <c r="D11" s="12">
        <f>D12</f>
        <v>149814.75000000003</v>
      </c>
      <c r="E11" s="12">
        <f t="shared" si="0"/>
        <v>19.009788772807507</v>
      </c>
    </row>
    <row r="12" spans="1:5" s="15" customFormat="1" ht="25.5">
      <c r="A12" s="13" t="s">
        <v>14</v>
      </c>
      <c r="B12" s="14" t="s">
        <v>15</v>
      </c>
      <c r="C12" s="12">
        <f>C13+C18+C72+C90</f>
        <v>788092.6599999999</v>
      </c>
      <c r="D12" s="12">
        <f>D13+D18+D72+D90</f>
        <v>149814.75000000003</v>
      </c>
      <c r="E12" s="12">
        <f t="shared" si="0"/>
        <v>19.009788772807507</v>
      </c>
    </row>
    <row r="13" spans="1:5" s="15" customFormat="1" ht="21" customHeight="1">
      <c r="A13" s="10" t="s">
        <v>16</v>
      </c>
      <c r="B13" s="11" t="s">
        <v>17</v>
      </c>
      <c r="C13" s="12">
        <f>SUM(C14+C17+C16)</f>
        <v>250529.9</v>
      </c>
      <c r="D13" s="12">
        <f>SUM(D14+D17)</f>
        <v>45784.7</v>
      </c>
      <c r="E13" s="12">
        <f t="shared" si="0"/>
        <v>18.275144004767494</v>
      </c>
    </row>
    <row r="14" spans="1:5" s="15" customFormat="1" ht="25.5">
      <c r="A14" s="16" t="s">
        <v>18</v>
      </c>
      <c r="B14" s="14" t="s">
        <v>19</v>
      </c>
      <c r="C14" s="12">
        <v>111728</v>
      </c>
      <c r="D14" s="12">
        <v>10771.7</v>
      </c>
      <c r="E14" s="12">
        <f t="shared" si="0"/>
        <v>9.641003150508379</v>
      </c>
    </row>
    <row r="15" spans="1:5" s="15" customFormat="1" ht="26.25" customHeight="1" hidden="1">
      <c r="A15" s="13" t="s">
        <v>20</v>
      </c>
      <c r="B15" s="14" t="s">
        <v>21</v>
      </c>
      <c r="C15" s="12"/>
      <c r="D15" s="12"/>
      <c r="E15" s="12" t="e">
        <f t="shared" si="0"/>
        <v>#DIV/0!</v>
      </c>
    </row>
    <row r="16" spans="1:5" s="15" customFormat="1" ht="26.25" customHeight="1" hidden="1">
      <c r="A16" s="17" t="s">
        <v>20</v>
      </c>
      <c r="B16" s="14" t="s">
        <v>22</v>
      </c>
      <c r="C16" s="12"/>
      <c r="D16" s="12"/>
      <c r="E16" s="12" t="e">
        <f t="shared" si="0"/>
        <v>#DIV/0!</v>
      </c>
    </row>
    <row r="17" spans="1:5" s="15" customFormat="1" ht="39" customHeight="1">
      <c r="A17" s="13" t="s">
        <v>23</v>
      </c>
      <c r="B17" s="18" t="s">
        <v>24</v>
      </c>
      <c r="C17" s="12">
        <v>138801.9</v>
      </c>
      <c r="D17" s="12">
        <v>35013</v>
      </c>
      <c r="E17" s="12">
        <f t="shared" si="0"/>
        <v>25.225159021598408</v>
      </c>
    </row>
    <row r="18" spans="1:5" s="15" customFormat="1" ht="29.25" customHeight="1">
      <c r="A18" s="10" t="s">
        <v>25</v>
      </c>
      <c r="B18" s="11" t="s">
        <v>26</v>
      </c>
      <c r="C18" s="12">
        <f>SUM(C20:C48)</f>
        <v>155118.69999999998</v>
      </c>
      <c r="D18" s="12">
        <f>SUM(D19+D20+D27+D28+D30+D33+D34+D35+D40+D45+D48)</f>
        <v>30499.78</v>
      </c>
      <c r="E18" s="12">
        <f t="shared" si="0"/>
        <v>19.66221996445303</v>
      </c>
    </row>
    <row r="19" spans="1:5" s="15" customFormat="1" ht="69" customHeight="1" hidden="1">
      <c r="A19" s="13" t="s">
        <v>27</v>
      </c>
      <c r="B19" s="19" t="s">
        <v>28</v>
      </c>
      <c r="C19" s="12"/>
      <c r="D19" s="12"/>
      <c r="E19" s="12" t="e">
        <f t="shared" si="0"/>
        <v>#DIV/0!</v>
      </c>
    </row>
    <row r="20" spans="1:5" s="15" customFormat="1" ht="39.75" customHeight="1">
      <c r="A20" s="13" t="s">
        <v>27</v>
      </c>
      <c r="B20" s="14" t="s">
        <v>29</v>
      </c>
      <c r="C20" s="20">
        <v>3000</v>
      </c>
      <c r="D20" s="12">
        <v>0</v>
      </c>
      <c r="E20" s="12">
        <f t="shared" si="0"/>
        <v>0</v>
      </c>
    </row>
    <row r="21" spans="1:5" s="15" customFormat="1" ht="82.5" customHeight="1" hidden="1">
      <c r="A21" s="13"/>
      <c r="B21" s="21" t="s">
        <v>30</v>
      </c>
      <c r="C21" s="12"/>
      <c r="D21" s="12"/>
      <c r="E21" s="12" t="e">
        <f t="shared" si="0"/>
        <v>#DIV/0!</v>
      </c>
    </row>
    <row r="22" spans="1:5" s="15" customFormat="1" ht="66" customHeight="1" hidden="1">
      <c r="A22" s="13"/>
      <c r="B22" s="19" t="s">
        <v>31</v>
      </c>
      <c r="C22" s="22"/>
      <c r="D22" s="22"/>
      <c r="E22" s="12" t="e">
        <f t="shared" si="0"/>
        <v>#DIV/0!</v>
      </c>
    </row>
    <row r="23" spans="1:5" s="15" customFormat="1" ht="75" customHeight="1" hidden="1">
      <c r="A23" s="13"/>
      <c r="B23" s="19" t="s">
        <v>32</v>
      </c>
      <c r="C23" s="20"/>
      <c r="D23" s="20"/>
      <c r="E23" s="12" t="e">
        <f t="shared" si="0"/>
        <v>#DIV/0!</v>
      </c>
    </row>
    <row r="24" spans="1:5" s="15" customFormat="1" ht="75" customHeight="1" hidden="1">
      <c r="A24" s="13"/>
      <c r="B24" s="19" t="s">
        <v>33</v>
      </c>
      <c r="C24" s="20">
        <v>0</v>
      </c>
      <c r="D24" s="20"/>
      <c r="E24" s="12" t="e">
        <f t="shared" si="0"/>
        <v>#DIV/0!</v>
      </c>
    </row>
    <row r="25" spans="1:5" s="15" customFormat="1" ht="70.5" customHeight="1" hidden="1">
      <c r="A25" s="13" t="s">
        <v>27</v>
      </c>
      <c r="B25" s="23" t="s">
        <v>34</v>
      </c>
      <c r="C25" s="20"/>
      <c r="D25" s="20"/>
      <c r="E25" s="12" t="e">
        <f t="shared" si="0"/>
        <v>#DIV/0!</v>
      </c>
    </row>
    <row r="26" spans="1:5" s="15" customFormat="1" ht="77.25" customHeight="1" hidden="1">
      <c r="A26" s="13" t="s">
        <v>27</v>
      </c>
      <c r="B26" s="24" t="s">
        <v>35</v>
      </c>
      <c r="C26" s="20"/>
      <c r="D26" s="20"/>
      <c r="E26" s="12" t="e">
        <f t="shared" si="0"/>
        <v>#DIV/0!</v>
      </c>
    </row>
    <row r="27" spans="1:5" s="15" customFormat="1" ht="66.75" customHeight="1">
      <c r="A27" s="25" t="s">
        <v>36</v>
      </c>
      <c r="B27" s="26" t="s">
        <v>37</v>
      </c>
      <c r="C27" s="20">
        <v>2195.1</v>
      </c>
      <c r="D27" s="20">
        <v>0</v>
      </c>
      <c r="E27" s="12">
        <f t="shared" si="0"/>
        <v>0</v>
      </c>
    </row>
    <row r="28" spans="1:5" s="15" customFormat="1" ht="64.5" customHeight="1">
      <c r="A28" s="13" t="s">
        <v>38</v>
      </c>
      <c r="B28" s="27" t="s">
        <v>39</v>
      </c>
      <c r="C28" s="20">
        <v>3196.9</v>
      </c>
      <c r="D28" s="20">
        <v>0</v>
      </c>
      <c r="E28" s="12">
        <f t="shared" si="0"/>
        <v>0</v>
      </c>
    </row>
    <row r="29" spans="1:5" s="15" customFormat="1" ht="65.25" customHeight="1" hidden="1">
      <c r="A29" s="13" t="s">
        <v>40</v>
      </c>
      <c r="B29" s="14" t="s">
        <v>41</v>
      </c>
      <c r="C29" s="20">
        <v>0</v>
      </c>
      <c r="D29" s="20"/>
      <c r="E29" s="12" t="e">
        <f t="shared" si="0"/>
        <v>#DIV/0!</v>
      </c>
    </row>
    <row r="30" spans="1:5" s="15" customFormat="1" ht="78" customHeight="1">
      <c r="A30" s="13" t="s">
        <v>42</v>
      </c>
      <c r="B30" s="23" t="s">
        <v>43</v>
      </c>
      <c r="C30" s="20">
        <v>12468.8</v>
      </c>
      <c r="D30" s="20">
        <v>2567.7</v>
      </c>
      <c r="E30" s="12">
        <f t="shared" si="0"/>
        <v>20.593000128320288</v>
      </c>
    </row>
    <row r="31" spans="1:5" s="15" customFormat="1" ht="78" customHeight="1">
      <c r="A31" s="13" t="s">
        <v>44</v>
      </c>
      <c r="B31" s="23" t="s">
        <v>45</v>
      </c>
      <c r="C31" s="20">
        <v>1372.5</v>
      </c>
      <c r="D31" s="20">
        <v>0</v>
      </c>
      <c r="E31" s="12">
        <f t="shared" si="0"/>
        <v>0</v>
      </c>
    </row>
    <row r="32" spans="1:5" s="15" customFormat="1" ht="78" customHeight="1" hidden="1">
      <c r="A32" s="13" t="s">
        <v>44</v>
      </c>
      <c r="B32" s="23" t="s">
        <v>46</v>
      </c>
      <c r="C32" s="20"/>
      <c r="D32" s="20">
        <v>0</v>
      </c>
      <c r="E32" s="12" t="e">
        <f t="shared" si="0"/>
        <v>#DIV/0!</v>
      </c>
    </row>
    <row r="33" spans="1:5" s="15" customFormat="1" ht="65.25" customHeight="1">
      <c r="A33" s="16" t="s">
        <v>47</v>
      </c>
      <c r="B33" s="28" t="s">
        <v>48</v>
      </c>
      <c r="C33" s="20">
        <v>1557.9</v>
      </c>
      <c r="D33" s="20">
        <v>732.6</v>
      </c>
      <c r="E33" s="12">
        <f t="shared" si="0"/>
        <v>47.024841132293474</v>
      </c>
    </row>
    <row r="34" spans="1:5" s="15" customFormat="1" ht="81.75" customHeight="1" hidden="1">
      <c r="A34" s="13" t="s">
        <v>49</v>
      </c>
      <c r="B34" s="14" t="s">
        <v>50</v>
      </c>
      <c r="C34" s="20"/>
      <c r="D34" s="20"/>
      <c r="E34" s="12" t="e">
        <f t="shared" si="0"/>
        <v>#DIV/0!</v>
      </c>
    </row>
    <row r="35" spans="1:5" s="15" customFormat="1" ht="47.25" customHeight="1">
      <c r="A35" s="13" t="s">
        <v>51</v>
      </c>
      <c r="B35" s="14" t="s">
        <v>52</v>
      </c>
      <c r="C35" s="20">
        <v>340</v>
      </c>
      <c r="D35" s="20">
        <v>0</v>
      </c>
      <c r="E35" s="12">
        <f t="shared" si="0"/>
        <v>0</v>
      </c>
    </row>
    <row r="36" spans="1:5" s="15" customFormat="1" ht="65.25" customHeight="1" hidden="1">
      <c r="A36" s="13" t="s">
        <v>51</v>
      </c>
      <c r="B36" s="11" t="s">
        <v>53</v>
      </c>
      <c r="C36" s="20">
        <v>0</v>
      </c>
      <c r="D36" s="29"/>
      <c r="E36" s="12" t="e">
        <f t="shared" si="0"/>
        <v>#DIV/0!</v>
      </c>
    </row>
    <row r="37" spans="1:5" s="15" customFormat="1" ht="28.5" customHeight="1" hidden="1">
      <c r="A37" s="10" t="s">
        <v>54</v>
      </c>
      <c r="B37" s="30" t="s">
        <v>55</v>
      </c>
      <c r="C37" s="12"/>
      <c r="D37" s="12"/>
      <c r="E37" s="12" t="e">
        <f t="shared" si="0"/>
        <v>#DIV/0!</v>
      </c>
    </row>
    <row r="38" spans="1:5" s="15" customFormat="1" ht="28.5" customHeight="1" hidden="1">
      <c r="A38" s="31" t="s">
        <v>56</v>
      </c>
      <c r="B38" s="32" t="s">
        <v>57</v>
      </c>
      <c r="C38" s="12"/>
      <c r="D38" s="12"/>
      <c r="E38" s="12" t="e">
        <f t="shared" si="0"/>
        <v>#DIV/0!</v>
      </c>
    </row>
    <row r="39" spans="1:5" s="15" customFormat="1" ht="42" customHeight="1" hidden="1">
      <c r="A39" s="10" t="s">
        <v>58</v>
      </c>
      <c r="B39" s="33" t="s">
        <v>59</v>
      </c>
      <c r="C39" s="20"/>
      <c r="D39" s="20"/>
      <c r="E39" s="12" t="e">
        <f t="shared" si="0"/>
        <v>#DIV/0!</v>
      </c>
    </row>
    <row r="40" spans="1:5" s="15" customFormat="1" ht="64.5" customHeight="1">
      <c r="A40" s="13" t="s">
        <v>60</v>
      </c>
      <c r="B40" s="23" t="s">
        <v>61</v>
      </c>
      <c r="C40" s="20">
        <v>3571.8</v>
      </c>
      <c r="D40" s="20">
        <v>0</v>
      </c>
      <c r="E40" s="12">
        <f t="shared" si="0"/>
        <v>0</v>
      </c>
    </row>
    <row r="41" spans="1:5" s="15" customFormat="1" ht="65.25" customHeight="1" hidden="1">
      <c r="A41" s="13" t="s">
        <v>60</v>
      </c>
      <c r="B41" s="14" t="s">
        <v>62</v>
      </c>
      <c r="C41" s="20">
        <v>0</v>
      </c>
      <c r="D41" s="20"/>
      <c r="E41" s="12" t="e">
        <f t="shared" si="0"/>
        <v>#DIV/0!</v>
      </c>
    </row>
    <row r="42" spans="1:5" s="15" customFormat="1" ht="30" customHeight="1" hidden="1">
      <c r="A42" s="10" t="s">
        <v>63</v>
      </c>
      <c r="B42" s="34" t="s">
        <v>64</v>
      </c>
      <c r="C42" s="12"/>
      <c r="D42" s="12"/>
      <c r="E42" s="12" t="e">
        <f t="shared" si="0"/>
        <v>#DIV/0!</v>
      </c>
    </row>
    <row r="43" spans="1:5" s="15" customFormat="1" ht="36.75" customHeight="1" hidden="1">
      <c r="A43" s="13" t="s">
        <v>65</v>
      </c>
      <c r="B43" s="34" t="s">
        <v>64</v>
      </c>
      <c r="C43" s="12"/>
      <c r="D43" s="12"/>
      <c r="E43" s="12" t="e">
        <f t="shared" si="0"/>
        <v>#DIV/0!</v>
      </c>
    </row>
    <row r="44" spans="1:5" s="15" customFormat="1" ht="36.75" customHeight="1" hidden="1">
      <c r="A44" s="13" t="s">
        <v>65</v>
      </c>
      <c r="B44" s="34" t="s">
        <v>64</v>
      </c>
      <c r="C44" s="12"/>
      <c r="D44" s="12"/>
      <c r="E44" s="12" t="e">
        <f t="shared" si="0"/>
        <v>#DIV/0!</v>
      </c>
    </row>
    <row r="45" spans="1:5" s="15" customFormat="1" ht="60.75" customHeight="1">
      <c r="A45" s="13" t="s">
        <v>66</v>
      </c>
      <c r="B45" s="23" t="s">
        <v>67</v>
      </c>
      <c r="C45" s="20">
        <v>1842.4</v>
      </c>
      <c r="D45" s="20">
        <v>1842.4</v>
      </c>
      <c r="E45" s="12">
        <f t="shared" si="0"/>
        <v>100</v>
      </c>
    </row>
    <row r="46" spans="1:5" s="15" customFormat="1" ht="60" customHeight="1" hidden="1">
      <c r="A46" s="13" t="s">
        <v>68</v>
      </c>
      <c r="B46" s="27" t="s">
        <v>69</v>
      </c>
      <c r="C46" s="20"/>
      <c r="D46" s="20">
        <v>0</v>
      </c>
      <c r="E46" s="12" t="e">
        <f t="shared" si="0"/>
        <v>#DIV/0!</v>
      </c>
    </row>
    <row r="47" spans="1:5" s="15" customFormat="1" ht="46.5" customHeight="1" hidden="1">
      <c r="A47" s="13" t="s">
        <v>70</v>
      </c>
      <c r="B47" s="23" t="s">
        <v>71</v>
      </c>
      <c r="C47" s="20"/>
      <c r="D47" s="20">
        <v>0</v>
      </c>
      <c r="E47" s="12" t="e">
        <f t="shared" si="0"/>
        <v>#DIV/0!</v>
      </c>
    </row>
    <row r="48" spans="1:5" s="15" customFormat="1" ht="19.5" customHeight="1">
      <c r="A48" s="10" t="s">
        <v>72</v>
      </c>
      <c r="B48" s="11" t="s">
        <v>73</v>
      </c>
      <c r="C48" s="12">
        <f>SUM(C52:C71)</f>
        <v>125573.29999999999</v>
      </c>
      <c r="D48" s="12">
        <f>SUM(D52:D71)</f>
        <v>25357.079999999998</v>
      </c>
      <c r="E48" s="12">
        <f t="shared" si="0"/>
        <v>20.19305059276136</v>
      </c>
    </row>
    <row r="49" spans="1:5" s="15" customFormat="1" ht="84" customHeight="1" hidden="1">
      <c r="A49" s="13" t="s">
        <v>72</v>
      </c>
      <c r="B49" s="14" t="s">
        <v>74</v>
      </c>
      <c r="C49" s="20"/>
      <c r="D49" s="12">
        <v>0</v>
      </c>
      <c r="E49" s="12" t="e">
        <f t="shared" si="0"/>
        <v>#DIV/0!</v>
      </c>
    </row>
    <row r="50" spans="1:5" s="15" customFormat="1" ht="63" customHeight="1" hidden="1">
      <c r="A50" s="13" t="s">
        <v>72</v>
      </c>
      <c r="B50" s="14" t="s">
        <v>75</v>
      </c>
      <c r="C50" s="20">
        <v>-728.7</v>
      </c>
      <c r="D50" s="12"/>
      <c r="E50" s="12">
        <f t="shared" si="0"/>
        <v>0</v>
      </c>
    </row>
    <row r="51" spans="1:5" s="15" customFormat="1" ht="88.5" customHeight="1" hidden="1">
      <c r="A51" s="13" t="s">
        <v>72</v>
      </c>
      <c r="B51" s="14" t="s">
        <v>76</v>
      </c>
      <c r="C51" s="20">
        <v>-5000</v>
      </c>
      <c r="D51" s="12"/>
      <c r="E51" s="12">
        <f t="shared" si="0"/>
        <v>0</v>
      </c>
    </row>
    <row r="52" spans="1:6" s="15" customFormat="1" ht="89.25" customHeight="1" hidden="1">
      <c r="A52" s="13" t="s">
        <v>72</v>
      </c>
      <c r="B52" s="23" t="s">
        <v>77</v>
      </c>
      <c r="C52" s="20"/>
      <c r="D52" s="12">
        <v>0</v>
      </c>
      <c r="E52" s="12" t="e">
        <f t="shared" si="0"/>
        <v>#DIV/0!</v>
      </c>
      <c r="F52" s="15" t="s">
        <v>78</v>
      </c>
    </row>
    <row r="53" spans="1:6" s="15" customFormat="1" ht="89.25" customHeight="1" hidden="1">
      <c r="A53" s="35" t="s">
        <v>72</v>
      </c>
      <c r="B53" s="36" t="s">
        <v>79</v>
      </c>
      <c r="C53" s="12"/>
      <c r="D53" s="12">
        <v>0</v>
      </c>
      <c r="E53" s="12" t="e">
        <f t="shared" si="0"/>
        <v>#DIV/0!</v>
      </c>
      <c r="F53" s="15" t="s">
        <v>80</v>
      </c>
    </row>
    <row r="54" spans="1:5" s="15" customFormat="1" ht="75" customHeight="1">
      <c r="A54" s="13" t="s">
        <v>72</v>
      </c>
      <c r="B54" s="19" t="s">
        <v>28</v>
      </c>
      <c r="C54" s="12">
        <v>48269.1</v>
      </c>
      <c r="D54" s="12">
        <v>22414.48</v>
      </c>
      <c r="E54" s="12">
        <f t="shared" si="0"/>
        <v>46.4364987124268</v>
      </c>
    </row>
    <row r="55" spans="1:5" s="15" customFormat="1" ht="75" customHeight="1" hidden="1">
      <c r="A55" s="13" t="s">
        <v>72</v>
      </c>
      <c r="B55" s="19" t="s">
        <v>81</v>
      </c>
      <c r="C55" s="12"/>
      <c r="D55" s="12"/>
      <c r="E55" s="12" t="e">
        <f t="shared" si="0"/>
        <v>#DIV/0!</v>
      </c>
    </row>
    <row r="56" spans="1:5" s="15" customFormat="1" ht="64.5" customHeight="1">
      <c r="A56" s="13" t="s">
        <v>72</v>
      </c>
      <c r="B56" s="23" t="s">
        <v>82</v>
      </c>
      <c r="C56" s="12">
        <v>833.6</v>
      </c>
      <c r="D56" s="12">
        <v>348.6</v>
      </c>
      <c r="E56" s="12">
        <f t="shared" si="0"/>
        <v>41.81861804222649</v>
      </c>
    </row>
    <row r="57" spans="1:5" s="15" customFormat="1" ht="56.25" customHeight="1">
      <c r="A57" s="13" t="s">
        <v>72</v>
      </c>
      <c r="B57" s="21" t="s">
        <v>83</v>
      </c>
      <c r="C57" s="12">
        <v>5475.4</v>
      </c>
      <c r="D57" s="12">
        <v>0</v>
      </c>
      <c r="E57" s="12">
        <f t="shared" si="0"/>
        <v>0</v>
      </c>
    </row>
    <row r="58" spans="1:5" s="15" customFormat="1" ht="78.75" customHeight="1">
      <c r="A58" s="13" t="s">
        <v>72</v>
      </c>
      <c r="B58" s="21" t="s">
        <v>84</v>
      </c>
      <c r="C58" s="12">
        <v>1413.7</v>
      </c>
      <c r="D58" s="12">
        <v>0</v>
      </c>
      <c r="E58" s="12">
        <f t="shared" si="0"/>
        <v>0</v>
      </c>
    </row>
    <row r="59" spans="1:5" s="15" customFormat="1" ht="105" customHeight="1">
      <c r="A59" s="13" t="s">
        <v>72</v>
      </c>
      <c r="B59" s="19" t="s">
        <v>85</v>
      </c>
      <c r="C59" s="20">
        <v>1500</v>
      </c>
      <c r="D59" s="20">
        <v>0</v>
      </c>
      <c r="E59" s="12">
        <f t="shared" si="0"/>
        <v>0</v>
      </c>
    </row>
    <row r="60" spans="1:5" s="15" customFormat="1" ht="53.25" customHeight="1">
      <c r="A60" s="13" t="s">
        <v>72</v>
      </c>
      <c r="B60" s="23" t="s">
        <v>86</v>
      </c>
      <c r="C60" s="12">
        <v>698</v>
      </c>
      <c r="D60" s="20">
        <v>0</v>
      </c>
      <c r="E60" s="12">
        <f t="shared" si="0"/>
        <v>0</v>
      </c>
    </row>
    <row r="61" spans="1:5" s="15" customFormat="1" ht="51.75" customHeight="1">
      <c r="A61" s="13" t="s">
        <v>72</v>
      </c>
      <c r="B61" s="21" t="s">
        <v>87</v>
      </c>
      <c r="C61" s="12">
        <v>941.4</v>
      </c>
      <c r="D61" s="12">
        <v>0</v>
      </c>
      <c r="E61" s="12">
        <f t="shared" si="0"/>
        <v>0</v>
      </c>
    </row>
    <row r="62" spans="1:5" s="15" customFormat="1" ht="79.5" customHeight="1">
      <c r="A62" s="13" t="s">
        <v>72</v>
      </c>
      <c r="B62" s="23" t="s">
        <v>88</v>
      </c>
      <c r="C62" s="12">
        <v>2200</v>
      </c>
      <c r="D62" s="12">
        <v>0</v>
      </c>
      <c r="E62" s="12">
        <f t="shared" si="0"/>
        <v>0</v>
      </c>
    </row>
    <row r="63" spans="1:5" s="15" customFormat="1" ht="66" customHeight="1">
      <c r="A63" s="13" t="s">
        <v>72</v>
      </c>
      <c r="B63" s="23" t="s">
        <v>89</v>
      </c>
      <c r="C63" s="12">
        <v>6093.9</v>
      </c>
      <c r="D63" s="12">
        <v>0</v>
      </c>
      <c r="E63" s="12">
        <f t="shared" si="0"/>
        <v>0</v>
      </c>
    </row>
    <row r="64" spans="1:5" s="15" customFormat="1" ht="68.25" customHeight="1">
      <c r="A64" s="13" t="s">
        <v>72</v>
      </c>
      <c r="B64" s="23" t="s">
        <v>90</v>
      </c>
      <c r="C64" s="12">
        <v>5177.2</v>
      </c>
      <c r="D64" s="12">
        <v>834.56</v>
      </c>
      <c r="E64" s="12">
        <f t="shared" si="0"/>
        <v>16.11991037626516</v>
      </c>
    </row>
    <row r="65" spans="1:5" s="15" customFormat="1" ht="81" customHeight="1">
      <c r="A65" s="13" t="s">
        <v>72</v>
      </c>
      <c r="B65" s="23" t="s">
        <v>91</v>
      </c>
      <c r="C65" s="12">
        <v>600</v>
      </c>
      <c r="D65" s="12">
        <v>600</v>
      </c>
      <c r="E65" s="12">
        <f t="shared" si="0"/>
        <v>100</v>
      </c>
    </row>
    <row r="66" spans="1:5" s="15" customFormat="1" ht="89.25" customHeight="1">
      <c r="A66" s="13" t="s">
        <v>72</v>
      </c>
      <c r="B66" s="23" t="s">
        <v>92</v>
      </c>
      <c r="C66" s="12">
        <v>2371</v>
      </c>
      <c r="D66" s="12">
        <v>1159.44</v>
      </c>
      <c r="E66" s="12">
        <f t="shared" si="0"/>
        <v>48.90088570223535</v>
      </c>
    </row>
    <row r="67" spans="1:5" s="15" customFormat="1" ht="36.75" customHeight="1">
      <c r="A67" s="13" t="s">
        <v>72</v>
      </c>
      <c r="B67" s="23" t="s">
        <v>93</v>
      </c>
      <c r="C67" s="12">
        <v>50000</v>
      </c>
      <c r="D67" s="12">
        <v>0</v>
      </c>
      <c r="E67" s="12">
        <f t="shared" si="0"/>
        <v>0</v>
      </c>
    </row>
    <row r="68" spans="1:5" s="15" customFormat="1" ht="47.25" customHeight="1" hidden="1">
      <c r="A68" s="13" t="s">
        <v>72</v>
      </c>
      <c r="B68" s="14" t="s">
        <v>52</v>
      </c>
      <c r="C68" s="12"/>
      <c r="D68" s="12"/>
      <c r="E68" s="12" t="e">
        <f t="shared" si="0"/>
        <v>#DIV/0!</v>
      </c>
    </row>
    <row r="69" spans="1:5" s="15" customFormat="1" ht="40.5" customHeight="1" hidden="1">
      <c r="A69" s="13" t="s">
        <v>72</v>
      </c>
      <c r="B69" s="23" t="s">
        <v>94</v>
      </c>
      <c r="C69" s="12"/>
      <c r="D69" s="12"/>
      <c r="E69" s="12" t="e">
        <f t="shared" si="0"/>
        <v>#DIV/0!</v>
      </c>
    </row>
    <row r="70" spans="1:5" s="15" customFormat="1" ht="84.75" customHeight="1" hidden="1">
      <c r="A70" s="13" t="s">
        <v>72</v>
      </c>
      <c r="B70" s="23" t="s">
        <v>46</v>
      </c>
      <c r="C70" s="12"/>
      <c r="D70" s="12"/>
      <c r="E70" s="12" t="e">
        <f t="shared" si="0"/>
        <v>#DIV/0!</v>
      </c>
    </row>
    <row r="71" spans="1:5" s="15" customFormat="1" ht="33" customHeight="1" hidden="1">
      <c r="A71" s="13" t="s">
        <v>72</v>
      </c>
      <c r="B71" s="23" t="s">
        <v>95</v>
      </c>
      <c r="C71" s="12"/>
      <c r="D71" s="12"/>
      <c r="E71" s="12" t="e">
        <f t="shared" si="0"/>
        <v>#DIV/0!</v>
      </c>
    </row>
    <row r="72" spans="1:5" ht="33" customHeight="1">
      <c r="A72" s="10" t="s">
        <v>96</v>
      </c>
      <c r="B72" s="11" t="s">
        <v>97</v>
      </c>
      <c r="C72" s="12">
        <f>SUM(C75+C84+C86+C89)</f>
        <v>378017.56</v>
      </c>
      <c r="D72" s="12">
        <f>SUM(D75+D84+D86+D89+D83)</f>
        <v>72499.57000000002</v>
      </c>
      <c r="E72" s="12">
        <f t="shared" si="0"/>
        <v>19.178889467462838</v>
      </c>
    </row>
    <row r="73" spans="1:5" ht="28.5" customHeight="1" hidden="1">
      <c r="A73" s="10" t="s">
        <v>98</v>
      </c>
      <c r="B73" s="11" t="s">
        <v>99</v>
      </c>
      <c r="C73" s="12" t="e">
        <f>SUM(#REF!+#REF!)</f>
        <v>#REF!</v>
      </c>
      <c r="D73" s="12" t="e">
        <f>SUM(#REF!+#REF!)</f>
        <v>#REF!</v>
      </c>
      <c r="E73" s="12" t="e">
        <f t="shared" si="0"/>
        <v>#REF!</v>
      </c>
    </row>
    <row r="74" spans="1:5" ht="28.5" customHeight="1" hidden="1">
      <c r="A74" s="13" t="s">
        <v>100</v>
      </c>
      <c r="B74" s="14" t="s">
        <v>101</v>
      </c>
      <c r="C74" s="12"/>
      <c r="D74" s="12"/>
      <c r="E74" s="12" t="e">
        <f t="shared" si="0"/>
        <v>#DIV/0!</v>
      </c>
    </row>
    <row r="75" spans="1:5" ht="29.25" customHeight="1">
      <c r="A75" s="10" t="s">
        <v>102</v>
      </c>
      <c r="B75" s="11" t="s">
        <v>103</v>
      </c>
      <c r="C75" s="12">
        <f>SUM(C76:C83)</f>
        <v>359054.66000000003</v>
      </c>
      <c r="D75" s="12">
        <f>SUM(D76:D82)</f>
        <v>67589.80000000002</v>
      </c>
      <c r="E75" s="12">
        <f t="shared" si="0"/>
        <v>18.82437621057474</v>
      </c>
    </row>
    <row r="76" spans="1:5" s="15" customFormat="1" ht="53.25" customHeight="1">
      <c r="A76" s="13" t="s">
        <v>102</v>
      </c>
      <c r="B76" s="14" t="s">
        <v>104</v>
      </c>
      <c r="C76" s="12">
        <v>16329.4</v>
      </c>
      <c r="D76" s="12">
        <v>4447.6</v>
      </c>
      <c r="E76" s="12">
        <f t="shared" si="0"/>
        <v>27.236763138878345</v>
      </c>
    </row>
    <row r="77" spans="1:5" ht="69" customHeight="1">
      <c r="A77" s="13" t="s">
        <v>102</v>
      </c>
      <c r="B77" s="23" t="s">
        <v>105</v>
      </c>
      <c r="C77" s="12">
        <v>551.5</v>
      </c>
      <c r="D77" s="12">
        <v>0</v>
      </c>
      <c r="E77" s="12">
        <f t="shared" si="0"/>
        <v>0</v>
      </c>
    </row>
    <row r="78" spans="1:5" s="15" customFormat="1" ht="64.5" customHeight="1">
      <c r="A78" s="13" t="s">
        <v>102</v>
      </c>
      <c r="B78" s="14" t="s">
        <v>106</v>
      </c>
      <c r="C78" s="12">
        <v>329962.9</v>
      </c>
      <c r="D78" s="12">
        <v>59900</v>
      </c>
      <c r="E78" s="12">
        <f t="shared" si="0"/>
        <v>18.15355605130152</v>
      </c>
    </row>
    <row r="79" spans="1:5" s="15" customFormat="1" ht="66.75" customHeight="1">
      <c r="A79" s="13" t="s">
        <v>102</v>
      </c>
      <c r="B79" s="23" t="s">
        <v>107</v>
      </c>
      <c r="C79" s="12">
        <v>5275.5</v>
      </c>
      <c r="D79" s="12">
        <v>1200</v>
      </c>
      <c r="E79" s="12">
        <f t="shared" si="0"/>
        <v>22.74665908444697</v>
      </c>
    </row>
    <row r="80" spans="1:5" s="15" customFormat="1" ht="54" customHeight="1">
      <c r="A80" s="13" t="s">
        <v>102</v>
      </c>
      <c r="B80" s="14" t="s">
        <v>108</v>
      </c>
      <c r="C80" s="12">
        <v>301.2</v>
      </c>
      <c r="D80" s="12">
        <v>80</v>
      </c>
      <c r="E80" s="12">
        <f t="shared" si="0"/>
        <v>26.560424966799467</v>
      </c>
    </row>
    <row r="81" spans="1:5" s="15" customFormat="1" ht="68.25" customHeight="1">
      <c r="A81" s="13" t="s">
        <v>102</v>
      </c>
      <c r="B81" s="14" t="s">
        <v>109</v>
      </c>
      <c r="C81" s="12">
        <v>4274.3</v>
      </c>
      <c r="D81" s="12">
        <v>1068.6</v>
      </c>
      <c r="E81" s="12">
        <f t="shared" si="0"/>
        <v>25.000584891093276</v>
      </c>
    </row>
    <row r="82" spans="1:5" s="15" customFormat="1" ht="78" customHeight="1">
      <c r="A82" s="13" t="s">
        <v>102</v>
      </c>
      <c r="B82" s="37" t="s">
        <v>110</v>
      </c>
      <c r="C82" s="20">
        <v>1156</v>
      </c>
      <c r="D82" s="20">
        <v>893.6</v>
      </c>
      <c r="E82" s="12">
        <f t="shared" si="0"/>
        <v>77.30103806228374</v>
      </c>
    </row>
    <row r="83" spans="1:5" s="15" customFormat="1" ht="54.75" customHeight="1">
      <c r="A83" s="38" t="s">
        <v>111</v>
      </c>
      <c r="B83" s="19" t="s">
        <v>112</v>
      </c>
      <c r="C83" s="20">
        <v>1203.86</v>
      </c>
      <c r="D83" s="20">
        <v>300.96</v>
      </c>
      <c r="E83" s="12">
        <f t="shared" si="0"/>
        <v>24.999584669313705</v>
      </c>
    </row>
    <row r="84" spans="1:5" s="15" customFormat="1" ht="51" customHeight="1">
      <c r="A84" s="13" t="s">
        <v>113</v>
      </c>
      <c r="B84" s="14" t="s">
        <v>114</v>
      </c>
      <c r="C84" s="20">
        <v>15901.3</v>
      </c>
      <c r="D84" s="20">
        <v>3863</v>
      </c>
      <c r="E84" s="12">
        <f t="shared" si="0"/>
        <v>24.293611214177457</v>
      </c>
    </row>
    <row r="85" spans="1:5" s="15" customFormat="1" ht="69.75" customHeight="1" hidden="1">
      <c r="A85" s="13" t="s">
        <v>115</v>
      </c>
      <c r="B85" s="37" t="s">
        <v>116</v>
      </c>
      <c r="C85" s="20"/>
      <c r="D85" s="20">
        <v>0</v>
      </c>
      <c r="E85" s="12" t="e">
        <f t="shared" si="0"/>
        <v>#DIV/0!</v>
      </c>
    </row>
    <row r="86" spans="1:5" s="15" customFormat="1" ht="48" customHeight="1">
      <c r="A86" s="11" t="s">
        <v>117</v>
      </c>
      <c r="B86" s="11" t="s">
        <v>118</v>
      </c>
      <c r="C86" s="12">
        <v>0.8</v>
      </c>
      <c r="D86" s="12">
        <v>0</v>
      </c>
      <c r="E86" s="12">
        <f t="shared" si="0"/>
        <v>0</v>
      </c>
    </row>
    <row r="87" spans="1:5" s="39" customFormat="1" ht="63.75" customHeight="1" hidden="1">
      <c r="A87" s="11" t="s">
        <v>119</v>
      </c>
      <c r="B87" s="11" t="s">
        <v>120</v>
      </c>
      <c r="C87" s="12"/>
      <c r="D87" s="12">
        <v>0</v>
      </c>
      <c r="E87" s="12" t="e">
        <f t="shared" si="0"/>
        <v>#DIV/0!</v>
      </c>
    </row>
    <row r="88" spans="1:5" s="39" customFormat="1" ht="51.75" customHeight="1" hidden="1">
      <c r="A88" s="11" t="s">
        <v>121</v>
      </c>
      <c r="B88" s="11" t="s">
        <v>122</v>
      </c>
      <c r="C88" s="12"/>
      <c r="D88" s="12"/>
      <c r="E88" s="12" t="e">
        <f t="shared" si="0"/>
        <v>#DIV/0!</v>
      </c>
    </row>
    <row r="89" spans="1:5" s="39" customFormat="1" ht="19.5" customHeight="1">
      <c r="A89" s="40" t="s">
        <v>123</v>
      </c>
      <c r="B89" s="41" t="s">
        <v>124</v>
      </c>
      <c r="C89" s="12">
        <v>3060.8</v>
      </c>
      <c r="D89" s="12">
        <v>745.81</v>
      </c>
      <c r="E89" s="12">
        <f t="shared" si="0"/>
        <v>24.366505488761106</v>
      </c>
    </row>
    <row r="90" spans="1:5" ht="21" customHeight="1">
      <c r="A90" s="10" t="s">
        <v>125</v>
      </c>
      <c r="B90" s="11" t="s">
        <v>126</v>
      </c>
      <c r="C90" s="12">
        <f>SUM(C91+C104+C102+C103)</f>
        <v>4426.5</v>
      </c>
      <c r="D90" s="12">
        <f>SUM(D91+D102)</f>
        <v>1030.7</v>
      </c>
      <c r="E90" s="12">
        <f t="shared" si="0"/>
        <v>23.284762227493506</v>
      </c>
    </row>
    <row r="91" spans="1:5" ht="40.5" customHeight="1">
      <c r="A91" s="10" t="s">
        <v>127</v>
      </c>
      <c r="B91" s="14" t="s">
        <v>128</v>
      </c>
      <c r="C91" s="12">
        <v>4322.3</v>
      </c>
      <c r="D91" s="12">
        <v>926.5</v>
      </c>
      <c r="E91" s="12">
        <f t="shared" si="0"/>
        <v>21.435346921777757</v>
      </c>
    </row>
    <row r="92" spans="1:5" ht="28.5" customHeight="1" hidden="1">
      <c r="A92" s="13"/>
      <c r="B92" s="14" t="s">
        <v>129</v>
      </c>
      <c r="C92" s="12">
        <v>44.8</v>
      </c>
      <c r="D92" s="12"/>
      <c r="E92" s="12">
        <f t="shared" si="0"/>
        <v>0</v>
      </c>
    </row>
    <row r="93" spans="1:5" ht="27.75" customHeight="1" hidden="1">
      <c r="A93" s="13"/>
      <c r="B93" s="14" t="s">
        <v>130</v>
      </c>
      <c r="C93" s="12">
        <v>153</v>
      </c>
      <c r="D93" s="12"/>
      <c r="E93" s="12">
        <f t="shared" si="0"/>
        <v>0</v>
      </c>
    </row>
    <row r="94" spans="1:5" ht="28.5" customHeight="1" hidden="1">
      <c r="A94" s="13"/>
      <c r="B94" s="14" t="s">
        <v>131</v>
      </c>
      <c r="C94" s="12">
        <v>214.8</v>
      </c>
      <c r="D94" s="12"/>
      <c r="E94" s="12">
        <f t="shared" si="0"/>
        <v>0</v>
      </c>
    </row>
    <row r="95" spans="1:5" ht="35.25" customHeight="1" hidden="1">
      <c r="A95" s="13"/>
      <c r="B95" s="14" t="s">
        <v>132</v>
      </c>
      <c r="C95" s="12">
        <v>287</v>
      </c>
      <c r="D95" s="12"/>
      <c r="E95" s="12">
        <f t="shared" si="0"/>
        <v>0</v>
      </c>
    </row>
    <row r="96" spans="1:5" ht="27" customHeight="1" hidden="1">
      <c r="A96" s="13"/>
      <c r="B96" s="23" t="s">
        <v>133</v>
      </c>
      <c r="C96" s="12">
        <v>537.5</v>
      </c>
      <c r="D96" s="12"/>
      <c r="E96" s="12">
        <f t="shared" si="0"/>
        <v>0</v>
      </c>
    </row>
    <row r="97" spans="1:5" ht="27" customHeight="1" hidden="1">
      <c r="A97" s="13"/>
      <c r="B97" s="14" t="s">
        <v>134</v>
      </c>
      <c r="C97" s="12">
        <v>205.2</v>
      </c>
      <c r="D97" s="12"/>
      <c r="E97" s="12">
        <f t="shared" si="0"/>
        <v>0</v>
      </c>
    </row>
    <row r="98" spans="1:5" ht="30" customHeight="1" hidden="1">
      <c r="A98" s="13"/>
      <c r="B98" s="14" t="s">
        <v>135</v>
      </c>
      <c r="C98" s="12">
        <v>0.1</v>
      </c>
      <c r="D98" s="12"/>
      <c r="E98" s="12">
        <f t="shared" si="0"/>
        <v>0</v>
      </c>
    </row>
    <row r="99" spans="1:5" ht="30" customHeight="1" hidden="1">
      <c r="A99" s="13"/>
      <c r="B99" s="14" t="s">
        <v>136</v>
      </c>
      <c r="C99" s="12">
        <v>170.2</v>
      </c>
      <c r="D99" s="12"/>
      <c r="E99" s="12">
        <f t="shared" si="0"/>
        <v>0</v>
      </c>
    </row>
    <row r="100" spans="1:8" ht="30.75" customHeight="1" hidden="1">
      <c r="A100" s="13"/>
      <c r="B100" s="14" t="s">
        <v>137</v>
      </c>
      <c r="C100" s="12">
        <v>2073.7</v>
      </c>
      <c r="D100" s="12"/>
      <c r="E100" s="12">
        <f t="shared" si="0"/>
        <v>0</v>
      </c>
      <c r="F100" s="42"/>
      <c r="G100" s="43"/>
      <c r="H100" s="44"/>
    </row>
    <row r="101" spans="1:5" ht="44.25" customHeight="1" hidden="1">
      <c r="A101" s="13"/>
      <c r="B101" s="14" t="s">
        <v>138</v>
      </c>
      <c r="C101" s="12">
        <v>50</v>
      </c>
      <c r="D101" s="12"/>
      <c r="E101" s="12">
        <f t="shared" si="0"/>
        <v>0</v>
      </c>
    </row>
    <row r="102" spans="1:5" ht="46.5" customHeight="1">
      <c r="A102" s="10" t="s">
        <v>139</v>
      </c>
      <c r="B102" s="45" t="s">
        <v>140</v>
      </c>
      <c r="C102" s="12">
        <v>104.2</v>
      </c>
      <c r="D102" s="12">
        <v>104.2</v>
      </c>
      <c r="E102" s="12">
        <f t="shared" si="0"/>
        <v>100</v>
      </c>
    </row>
    <row r="103" spans="1:5" ht="66" customHeight="1" hidden="1">
      <c r="A103" s="13" t="s">
        <v>141</v>
      </c>
      <c r="B103" s="46" t="s">
        <v>142</v>
      </c>
      <c r="C103" s="47"/>
      <c r="D103" s="47"/>
      <c r="E103" s="12" t="e">
        <f t="shared" si="0"/>
        <v>#DIV/0!</v>
      </c>
    </row>
    <row r="104" spans="1:8" ht="145.5" customHeight="1" hidden="1">
      <c r="A104" s="13" t="s">
        <v>141</v>
      </c>
      <c r="B104" s="14" t="s">
        <v>143</v>
      </c>
      <c r="C104" s="12"/>
      <c r="D104" s="12">
        <v>0</v>
      </c>
      <c r="E104" s="12" t="e">
        <f t="shared" si="0"/>
        <v>#DIV/0!</v>
      </c>
      <c r="F104" s="42"/>
      <c r="G104" s="43"/>
      <c r="H104" s="44"/>
    </row>
    <row r="105" spans="1:5" ht="25.5" hidden="1">
      <c r="A105" s="10" t="s">
        <v>144</v>
      </c>
      <c r="B105" s="30" t="s">
        <v>145</v>
      </c>
      <c r="C105" s="12">
        <f>SUM(C106)</f>
        <v>0</v>
      </c>
      <c r="D105" s="12">
        <f>SUM(D106)</f>
        <v>0</v>
      </c>
      <c r="E105" s="12" t="e">
        <f t="shared" si="0"/>
        <v>#DIV/0!</v>
      </c>
    </row>
    <row r="106" spans="1:8" ht="24" customHeight="1" hidden="1">
      <c r="A106" s="28" t="s">
        <v>146</v>
      </c>
      <c r="B106" s="46" t="s">
        <v>147</v>
      </c>
      <c r="C106" s="12"/>
      <c r="D106" s="12">
        <v>0</v>
      </c>
      <c r="E106" s="12" t="e">
        <f t="shared" si="0"/>
        <v>#DIV/0!</v>
      </c>
      <c r="F106" s="42"/>
      <c r="G106" s="43"/>
      <c r="H106" s="44"/>
    </row>
    <row r="107" spans="1:5" ht="21.75" customHeight="1">
      <c r="A107" s="10"/>
      <c r="B107" s="11" t="s">
        <v>148</v>
      </c>
      <c r="C107" s="12">
        <f>C10+C11</f>
        <v>1005146.7599999999</v>
      </c>
      <c r="D107" s="12">
        <f>D10+D11</f>
        <v>191407.25000000003</v>
      </c>
      <c r="E107" s="12">
        <f t="shared" si="0"/>
        <v>19.042716707359236</v>
      </c>
    </row>
    <row r="108" spans="2:5" ht="12.75">
      <c r="B108" s="48"/>
      <c r="C108" s="49"/>
      <c r="D108" s="49"/>
      <c r="E108" s="49"/>
    </row>
    <row r="109" spans="2:5" ht="12.75">
      <c r="B109" s="48"/>
      <c r="C109" s="49"/>
      <c r="D109" s="49"/>
      <c r="E109" s="49"/>
    </row>
    <row r="110" spans="3:5" ht="12.75">
      <c r="C110" s="50"/>
      <c r="D110" s="50"/>
      <c r="E110" s="50"/>
    </row>
    <row r="111" spans="3:5" ht="12.75">
      <c r="C111" s="50"/>
      <c r="D111" s="50"/>
      <c r="E111" s="50"/>
    </row>
    <row r="112" spans="3:5" ht="12.75">
      <c r="C112" s="50"/>
      <c r="D112" s="50"/>
      <c r="E112" s="50"/>
    </row>
    <row r="113" spans="3:5" ht="12.75">
      <c r="C113" s="50"/>
      <c r="D113" s="50"/>
      <c r="E113" s="50"/>
    </row>
    <row r="114" spans="3:5" ht="12.75">
      <c r="C114" s="50"/>
      <c r="D114" s="50"/>
      <c r="E114" s="50"/>
    </row>
    <row r="115" spans="3:5" ht="12.75">
      <c r="C115" s="50"/>
      <c r="D115" s="50"/>
      <c r="E115" s="50"/>
    </row>
    <row r="116" spans="3:5" ht="12.75">
      <c r="C116" s="50"/>
      <c r="D116" s="50"/>
      <c r="E116" s="50"/>
    </row>
    <row r="117" spans="3:5" ht="12.75">
      <c r="C117" s="50"/>
      <c r="D117" s="50"/>
      <c r="E117" s="50"/>
    </row>
    <row r="118" spans="3:5" ht="12.75">
      <c r="C118" s="50"/>
      <c r="D118" s="50"/>
      <c r="E118" s="50"/>
    </row>
    <row r="119" spans="3:5" ht="12.75">
      <c r="C119" s="50"/>
      <c r="D119" s="50"/>
      <c r="E119" s="50"/>
    </row>
    <row r="120" spans="3:5" ht="12.75">
      <c r="C120" s="50"/>
      <c r="D120" s="50"/>
      <c r="E120" s="50"/>
    </row>
    <row r="121" spans="3:5" ht="12.75">
      <c r="C121" s="50"/>
      <c r="D121" s="50"/>
      <c r="E121" s="50"/>
    </row>
    <row r="122" spans="3:5" ht="12.75">
      <c r="C122" s="50"/>
      <c r="D122" s="50"/>
      <c r="E122" s="50"/>
    </row>
    <row r="123" spans="3:5" ht="12.75">
      <c r="C123" s="50"/>
      <c r="D123" s="50"/>
      <c r="E123" s="50"/>
    </row>
    <row r="124" spans="3:5" ht="12.75">
      <c r="C124" s="50"/>
      <c r="D124" s="50"/>
      <c r="E124" s="50"/>
    </row>
    <row r="125" spans="3:5" ht="12.75">
      <c r="C125" s="50"/>
      <c r="D125" s="50"/>
      <c r="E125" s="50"/>
    </row>
    <row r="126" spans="3:5" ht="12.75">
      <c r="C126" s="50"/>
      <c r="D126" s="50"/>
      <c r="E126" s="50"/>
    </row>
    <row r="127" spans="3:5" ht="12.75">
      <c r="C127" s="50"/>
      <c r="D127" s="50"/>
      <c r="E127" s="50"/>
    </row>
    <row r="128" spans="3:5" ht="12.75">
      <c r="C128" s="50"/>
      <c r="D128" s="50"/>
      <c r="E128" s="50"/>
    </row>
    <row r="129" spans="3:5" ht="12.75">
      <c r="C129" s="50"/>
      <c r="D129" s="50"/>
      <c r="E129" s="50"/>
    </row>
    <row r="130" spans="3:5" ht="12.75">
      <c r="C130" s="50"/>
      <c r="D130" s="50"/>
      <c r="E130" s="50"/>
    </row>
    <row r="131" spans="3:5" ht="12.75">
      <c r="C131" s="50"/>
      <c r="D131" s="50"/>
      <c r="E131" s="50"/>
    </row>
    <row r="132" spans="3:5" ht="12.75">
      <c r="C132" s="50"/>
      <c r="D132" s="50"/>
      <c r="E132" s="50"/>
    </row>
    <row r="133" spans="3:5" ht="12.75">
      <c r="C133" s="50"/>
      <c r="D133" s="50"/>
      <c r="E133" s="50"/>
    </row>
    <row r="134" spans="3:5" ht="12.75">
      <c r="C134" s="50"/>
      <c r="D134" s="50"/>
      <c r="E134" s="50"/>
    </row>
    <row r="135" spans="3:5" ht="12.75">
      <c r="C135" s="50"/>
      <c r="D135" s="50"/>
      <c r="E135" s="50"/>
    </row>
    <row r="136" spans="3:5" ht="12.75">
      <c r="C136" s="50"/>
      <c r="D136" s="50"/>
      <c r="E136" s="50"/>
    </row>
    <row r="137" spans="3:5" ht="12.75">
      <c r="C137" s="50"/>
      <c r="D137" s="50"/>
      <c r="E137" s="50"/>
    </row>
    <row r="138" spans="3:5" ht="12.75">
      <c r="C138" s="50"/>
      <c r="D138" s="50"/>
      <c r="E138" s="50"/>
    </row>
    <row r="139" spans="3:5" ht="12.75">
      <c r="C139" s="50"/>
      <c r="D139" s="50"/>
      <c r="E139" s="50"/>
    </row>
    <row r="140" spans="3:5" ht="12.75">
      <c r="C140" s="50"/>
      <c r="D140" s="50"/>
      <c r="E140" s="50"/>
    </row>
    <row r="141" spans="3:5" ht="12.75">
      <c r="C141" s="50"/>
      <c r="D141" s="50"/>
      <c r="E141" s="50"/>
    </row>
    <row r="142" spans="3:5" ht="12.75">
      <c r="C142" s="50"/>
      <c r="D142" s="50"/>
      <c r="E142" s="50"/>
    </row>
    <row r="143" spans="3:5" ht="12.75">
      <c r="C143" s="50"/>
      <c r="D143" s="50"/>
      <c r="E143" s="50"/>
    </row>
    <row r="144" spans="3:5" ht="12.75">
      <c r="C144" s="50"/>
      <c r="D144" s="50"/>
      <c r="E144" s="50"/>
    </row>
    <row r="145" spans="3:5" ht="12.75">
      <c r="C145" s="50"/>
      <c r="D145" s="50"/>
      <c r="E145" s="50"/>
    </row>
    <row r="146" spans="3:5" ht="12.75">
      <c r="C146" s="50"/>
      <c r="D146" s="50"/>
      <c r="E146" s="50"/>
    </row>
    <row r="147" spans="3:5" ht="12.75">
      <c r="C147" s="50"/>
      <c r="D147" s="50"/>
      <c r="E147" s="50"/>
    </row>
    <row r="148" spans="3:5" ht="12.75">
      <c r="C148" s="50"/>
      <c r="D148" s="50"/>
      <c r="E148" s="50"/>
    </row>
    <row r="149" spans="3:5" ht="12.75">
      <c r="C149" s="50"/>
      <c r="D149" s="50"/>
      <c r="E149" s="50"/>
    </row>
    <row r="150" spans="3:5" ht="12.75">
      <c r="C150" s="50"/>
      <c r="D150" s="50"/>
      <c r="E150" s="50"/>
    </row>
    <row r="151" spans="3:5" ht="12.75">
      <c r="C151" s="50"/>
      <c r="D151" s="50"/>
      <c r="E151" s="50"/>
    </row>
    <row r="152" spans="3:5" ht="12.75">
      <c r="C152" s="50"/>
      <c r="D152" s="50"/>
      <c r="E152" s="50"/>
    </row>
    <row r="153" spans="3:5" ht="12.75">
      <c r="C153" s="50"/>
      <c r="D153" s="50"/>
      <c r="E153" s="50"/>
    </row>
    <row r="154" spans="3:5" ht="12.75">
      <c r="C154" s="50"/>
      <c r="D154" s="50"/>
      <c r="E154" s="50"/>
    </row>
    <row r="155" spans="3:5" ht="12.75">
      <c r="C155" s="50"/>
      <c r="D155" s="50"/>
      <c r="E155" s="50"/>
    </row>
    <row r="156" spans="3:5" ht="12.75">
      <c r="C156" s="50"/>
      <c r="D156" s="50"/>
      <c r="E156" s="50"/>
    </row>
    <row r="157" spans="3:5" ht="12.75">
      <c r="C157" s="50"/>
      <c r="D157" s="50"/>
      <c r="E157" s="50"/>
    </row>
    <row r="158" spans="3:5" ht="12.75">
      <c r="C158" s="50"/>
      <c r="D158" s="50"/>
      <c r="E158" s="50"/>
    </row>
    <row r="159" spans="3:5" ht="12.75">
      <c r="C159" s="50"/>
      <c r="D159" s="50"/>
      <c r="E159" s="50"/>
    </row>
    <row r="160" spans="3:5" ht="12.75">
      <c r="C160" s="50"/>
      <c r="D160" s="50"/>
      <c r="E160" s="50"/>
    </row>
    <row r="161" spans="3:5" ht="12.75">
      <c r="C161" s="50"/>
      <c r="D161" s="50"/>
      <c r="E161" s="50"/>
    </row>
    <row r="162" spans="3:5" ht="12.75">
      <c r="C162" s="50"/>
      <c r="D162" s="50"/>
      <c r="E162" s="50"/>
    </row>
    <row r="163" spans="3:5" ht="12.75">
      <c r="C163" s="50"/>
      <c r="D163" s="50"/>
      <c r="E163" s="50"/>
    </row>
    <row r="164" spans="3:5" ht="12.75">
      <c r="C164" s="50"/>
      <c r="D164" s="50"/>
      <c r="E164" s="50"/>
    </row>
    <row r="165" spans="3:5" ht="12.75">
      <c r="C165" s="50"/>
      <c r="D165" s="50"/>
      <c r="E165" s="50"/>
    </row>
    <row r="166" spans="3:5" ht="12.75">
      <c r="C166" s="50"/>
      <c r="D166" s="50"/>
      <c r="E166" s="50"/>
    </row>
    <row r="167" spans="3:5" ht="12.75">
      <c r="C167" s="50"/>
      <c r="D167" s="50"/>
      <c r="E167" s="50"/>
    </row>
    <row r="168" spans="3:5" ht="12.75">
      <c r="C168" s="50"/>
      <c r="D168" s="50"/>
      <c r="E168" s="50"/>
    </row>
    <row r="169" spans="3:5" ht="12.75">
      <c r="C169" s="50"/>
      <c r="D169" s="50"/>
      <c r="E169" s="50"/>
    </row>
    <row r="170" spans="3:5" ht="12.75">
      <c r="C170" s="50"/>
      <c r="D170" s="50"/>
      <c r="E170" s="50"/>
    </row>
    <row r="171" spans="3:5" ht="12.75">
      <c r="C171" s="50"/>
      <c r="D171" s="50"/>
      <c r="E171" s="50"/>
    </row>
    <row r="172" spans="3:5" ht="12.75">
      <c r="C172" s="50"/>
      <c r="D172" s="50"/>
      <c r="E172" s="50"/>
    </row>
    <row r="173" spans="3:5" ht="12.75">
      <c r="C173" s="50"/>
      <c r="D173" s="50"/>
      <c r="E173" s="50"/>
    </row>
    <row r="174" spans="3:5" ht="12.75">
      <c r="C174" s="50"/>
      <c r="D174" s="50"/>
      <c r="E174" s="50"/>
    </row>
    <row r="175" spans="3:5" ht="12.75">
      <c r="C175" s="50"/>
      <c r="D175" s="50"/>
      <c r="E175" s="50"/>
    </row>
    <row r="176" spans="3:5" ht="12.75">
      <c r="C176" s="50"/>
      <c r="D176" s="50"/>
      <c r="E176" s="50"/>
    </row>
    <row r="177" spans="3:5" ht="12.75">
      <c r="C177" s="50"/>
      <c r="D177" s="50"/>
      <c r="E177" s="50"/>
    </row>
    <row r="178" spans="3:5" ht="12.75">
      <c r="C178" s="50"/>
      <c r="D178" s="50"/>
      <c r="E178" s="50"/>
    </row>
    <row r="179" spans="3:5" ht="12.75">
      <c r="C179" s="50"/>
      <c r="D179" s="50"/>
      <c r="E179" s="50"/>
    </row>
    <row r="180" spans="3:5" ht="12.75">
      <c r="C180" s="50"/>
      <c r="D180" s="50"/>
      <c r="E180" s="50"/>
    </row>
    <row r="181" spans="3:5" ht="12.75">
      <c r="C181" s="50"/>
      <c r="D181" s="50"/>
      <c r="E181" s="50"/>
    </row>
    <row r="182" spans="3:5" ht="12.75">
      <c r="C182" s="50"/>
      <c r="D182" s="50"/>
      <c r="E182" s="50"/>
    </row>
    <row r="183" spans="3:5" ht="12.75">
      <c r="C183" s="50"/>
      <c r="D183" s="50"/>
      <c r="E183" s="50"/>
    </row>
    <row r="184" spans="3:5" ht="12.75">
      <c r="C184" s="50"/>
      <c r="D184" s="50"/>
      <c r="E184" s="50"/>
    </row>
    <row r="185" spans="3:5" ht="12.75">
      <c r="C185" s="50"/>
      <c r="D185" s="50"/>
      <c r="E185" s="50"/>
    </row>
    <row r="186" spans="3:5" ht="12.75">
      <c r="C186" s="50"/>
      <c r="D186" s="50"/>
      <c r="E186" s="50"/>
    </row>
    <row r="187" spans="3:5" ht="12.75">
      <c r="C187" s="50"/>
      <c r="D187" s="50"/>
      <c r="E187" s="50"/>
    </row>
    <row r="188" spans="3:5" ht="12.75">
      <c r="C188" s="50"/>
      <c r="D188" s="50"/>
      <c r="E188" s="50"/>
    </row>
    <row r="189" spans="3:5" ht="12.75">
      <c r="C189" s="50"/>
      <c r="D189" s="50"/>
      <c r="E189" s="50"/>
    </row>
    <row r="190" spans="3:5" ht="12.75">
      <c r="C190" s="50"/>
      <c r="D190" s="50"/>
      <c r="E190" s="50"/>
    </row>
    <row r="191" spans="3:5" ht="12.75">
      <c r="C191" s="50"/>
      <c r="D191" s="50"/>
      <c r="E191" s="50"/>
    </row>
    <row r="192" spans="3:5" ht="12.75">
      <c r="C192" s="50"/>
      <c r="D192" s="50"/>
      <c r="E192" s="50"/>
    </row>
    <row r="193" spans="3:5" ht="12.75">
      <c r="C193" s="50"/>
      <c r="D193" s="50"/>
      <c r="E193" s="50"/>
    </row>
    <row r="194" spans="3:5" ht="12.75">
      <c r="C194" s="50"/>
      <c r="D194" s="50"/>
      <c r="E194" s="50"/>
    </row>
    <row r="195" spans="3:5" ht="12.75">
      <c r="C195" s="50"/>
      <c r="D195" s="50"/>
      <c r="E195" s="50"/>
    </row>
    <row r="196" spans="3:5" ht="12.75">
      <c r="C196" s="50"/>
      <c r="D196" s="50"/>
      <c r="E196" s="50"/>
    </row>
    <row r="197" spans="3:5" ht="12.75">
      <c r="C197" s="50"/>
      <c r="D197" s="50"/>
      <c r="E197" s="50"/>
    </row>
    <row r="198" spans="3:5" ht="12.75">
      <c r="C198" s="50"/>
      <c r="D198" s="50"/>
      <c r="E198" s="50"/>
    </row>
    <row r="199" spans="3:5" ht="12.75">
      <c r="C199" s="50"/>
      <c r="D199" s="50"/>
      <c r="E199" s="50"/>
    </row>
    <row r="200" spans="3:5" ht="12.75">
      <c r="C200" s="50"/>
      <c r="D200" s="50"/>
      <c r="E200" s="50"/>
    </row>
    <row r="201" spans="3:5" ht="12.75">
      <c r="C201" s="50"/>
      <c r="D201" s="50"/>
      <c r="E201" s="50"/>
    </row>
    <row r="202" spans="3:5" ht="12.75">
      <c r="C202" s="50"/>
      <c r="D202" s="50"/>
      <c r="E202" s="50"/>
    </row>
    <row r="203" spans="3:5" ht="12.75">
      <c r="C203" s="50"/>
      <c r="D203" s="50"/>
      <c r="E203" s="50"/>
    </row>
    <row r="204" spans="3:5" ht="12.75">
      <c r="C204" s="50"/>
      <c r="D204" s="50"/>
      <c r="E204" s="50"/>
    </row>
    <row r="205" spans="3:5" ht="12.75">
      <c r="C205" s="50"/>
      <c r="D205" s="50"/>
      <c r="E205" s="50"/>
    </row>
    <row r="206" spans="3:5" ht="12.75">
      <c r="C206" s="50"/>
      <c r="D206" s="50"/>
      <c r="E206" s="50"/>
    </row>
    <row r="207" spans="3:5" ht="12.75">
      <c r="C207" s="50"/>
      <c r="D207" s="50"/>
      <c r="E207" s="50"/>
    </row>
    <row r="208" spans="3:5" ht="12.75">
      <c r="C208" s="50"/>
      <c r="D208" s="50"/>
      <c r="E208" s="50"/>
    </row>
    <row r="209" spans="3:5" ht="12.75">
      <c r="C209" s="50"/>
      <c r="D209" s="50"/>
      <c r="E209" s="50"/>
    </row>
    <row r="210" spans="3:5" ht="12.75">
      <c r="C210" s="50"/>
      <c r="D210" s="50"/>
      <c r="E210" s="50"/>
    </row>
    <row r="211" spans="3:5" ht="12.75">
      <c r="C211" s="50"/>
      <c r="D211" s="50"/>
      <c r="E211" s="50"/>
    </row>
    <row r="212" spans="3:5" ht="12.75">
      <c r="C212" s="50"/>
      <c r="D212" s="50"/>
      <c r="E212" s="50"/>
    </row>
    <row r="213" spans="3:5" ht="12.75">
      <c r="C213" s="50"/>
      <c r="D213" s="50"/>
      <c r="E213" s="50"/>
    </row>
    <row r="214" spans="3:5" ht="12.75">
      <c r="C214" s="50"/>
      <c r="D214" s="50"/>
      <c r="E214" s="50"/>
    </row>
    <row r="215" spans="3:5" ht="12.75">
      <c r="C215" s="50"/>
      <c r="D215" s="50"/>
      <c r="E215" s="50"/>
    </row>
    <row r="216" spans="3:5" ht="12.75">
      <c r="C216" s="50"/>
      <c r="D216" s="50"/>
      <c r="E216" s="50"/>
    </row>
  </sheetData>
  <sheetProtection selectLockedCells="1" selectUnlockedCells="1"/>
  <mergeCells count="8">
    <mergeCell ref="B3:E3"/>
    <mergeCell ref="B4:E4"/>
    <mergeCell ref="A6:E6"/>
    <mergeCell ref="A8:A9"/>
    <mergeCell ref="B8:B9"/>
    <mergeCell ref="C8:C9"/>
    <mergeCell ref="D8:D9"/>
    <mergeCell ref="E8:E9"/>
  </mergeCells>
  <printOptions/>
  <pageMargins left="0.6298611111111111" right="0.3541666666666667" top="0.23611111111111113" bottom="0.23611111111111113" header="0.5118110236220472" footer="0.5118110236220472"/>
  <pageSetup fitToHeight="2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C1:H60"/>
  <sheetViews>
    <sheetView view="pageBreakPreview" zoomScale="87" zoomScaleSheetLayoutView="87" zoomScalePageLayoutView="0" workbookViewId="0" topLeftCell="B1">
      <selection activeCell="H48" sqref="H48"/>
    </sheetView>
  </sheetViews>
  <sheetFormatPr defaultColWidth="9.140625" defaultRowHeight="15"/>
  <cols>
    <col min="1" max="1" width="9.140625" style="51" customWidth="1"/>
    <col min="2" max="2" width="0.9921875" style="51" customWidth="1"/>
    <col min="3" max="3" width="71.00390625" style="51" customWidth="1"/>
    <col min="4" max="4" width="11.00390625" style="51" customWidth="1"/>
    <col min="5" max="5" width="10.421875" style="51" customWidth="1"/>
    <col min="6" max="6" width="16.00390625" style="51" customWidth="1"/>
    <col min="7" max="7" width="16.7109375" style="51" customWidth="1"/>
    <col min="8" max="8" width="17.7109375" style="51" customWidth="1"/>
    <col min="9" max="16384" width="9.140625" style="51" customWidth="1"/>
  </cols>
  <sheetData>
    <row r="1" spans="3:6" ht="4.5" customHeight="1">
      <c r="C1" s="97"/>
      <c r="D1" s="97"/>
      <c r="E1" s="97"/>
      <c r="F1" s="97"/>
    </row>
    <row r="2" spans="3:6" ht="15" hidden="1">
      <c r="C2" s="52"/>
      <c r="D2" s="52"/>
      <c r="E2" s="52"/>
      <c r="F2" s="53" t="s">
        <v>149</v>
      </c>
    </row>
    <row r="3" spans="3:6" ht="15" hidden="1">
      <c r="C3" s="52"/>
      <c r="D3" s="52"/>
      <c r="E3" s="52"/>
      <c r="F3" s="53" t="s">
        <v>150</v>
      </c>
    </row>
    <row r="4" spans="3:6" ht="15" hidden="1">
      <c r="C4" s="52"/>
      <c r="D4" s="52"/>
      <c r="E4" s="52"/>
      <c r="F4" s="53" t="s">
        <v>151</v>
      </c>
    </row>
    <row r="5" spans="3:6" ht="15" hidden="1">
      <c r="C5" s="52"/>
      <c r="D5" s="52"/>
      <c r="E5" s="52"/>
      <c r="F5" s="53" t="s">
        <v>152</v>
      </c>
    </row>
    <row r="6" spans="3:5" ht="16.5" customHeight="1">
      <c r="C6" s="52"/>
      <c r="D6" s="53"/>
      <c r="E6" s="52"/>
    </row>
    <row r="7" spans="3:6" ht="12">
      <c r="C7" s="52"/>
      <c r="D7" s="52"/>
      <c r="E7" s="52"/>
      <c r="F7" s="52"/>
    </row>
    <row r="8" spans="3:8" ht="15.75" customHeight="1">
      <c r="C8" s="98" t="s">
        <v>153</v>
      </c>
      <c r="D8" s="98"/>
      <c r="E8" s="98"/>
      <c r="F8" s="98"/>
      <c r="G8" s="98"/>
      <c r="H8" s="98"/>
    </row>
    <row r="9" spans="3:6" ht="15" customHeight="1">
      <c r="C9" s="99"/>
      <c r="D9" s="99"/>
      <c r="E9" s="99"/>
      <c r="F9" s="99"/>
    </row>
    <row r="10" spans="3:8" ht="15">
      <c r="C10" s="100" t="s">
        <v>154</v>
      </c>
      <c r="D10" s="100"/>
      <c r="E10" s="100"/>
      <c r="F10" s="100"/>
      <c r="H10" s="54" t="s">
        <v>155</v>
      </c>
    </row>
    <row r="11" spans="3:8" ht="60" customHeight="1">
      <c r="C11" s="55" t="s">
        <v>156</v>
      </c>
      <c r="D11" s="56" t="s">
        <v>157</v>
      </c>
      <c r="E11" s="56" t="s">
        <v>158</v>
      </c>
      <c r="F11" s="55" t="s">
        <v>159</v>
      </c>
      <c r="G11" s="57" t="s">
        <v>160</v>
      </c>
      <c r="H11" s="58" t="s">
        <v>161</v>
      </c>
    </row>
    <row r="12" spans="3:8" ht="15">
      <c r="C12" s="59">
        <v>1</v>
      </c>
      <c r="D12" s="60">
        <v>2</v>
      </c>
      <c r="E12" s="60">
        <v>3</v>
      </c>
      <c r="F12" s="59">
        <v>4</v>
      </c>
      <c r="G12" s="61">
        <v>5</v>
      </c>
      <c r="H12" s="62">
        <v>6</v>
      </c>
    </row>
    <row r="13" spans="3:8" ht="15.75">
      <c r="C13" s="63" t="s">
        <v>162</v>
      </c>
      <c r="D13" s="64" t="s">
        <v>163</v>
      </c>
      <c r="E13" s="64" t="s">
        <v>164</v>
      </c>
      <c r="F13" s="65">
        <f>F14+F15+F16+F18+F20+F17+F19</f>
        <v>97598.00000000001</v>
      </c>
      <c r="G13" s="65">
        <f>G14+G15+G16+G18+G20+G17+G19</f>
        <v>16349.8</v>
      </c>
      <c r="H13" s="65">
        <f aca="true" t="shared" si="0" ref="H13:H18">G13/F13*100</f>
        <v>16.752187544826736</v>
      </c>
    </row>
    <row r="14" spans="3:8" ht="34.5" customHeight="1">
      <c r="C14" s="66" t="s">
        <v>165</v>
      </c>
      <c r="D14" s="67" t="s">
        <v>163</v>
      </c>
      <c r="E14" s="67" t="s">
        <v>166</v>
      </c>
      <c r="F14" s="68">
        <v>1772.6</v>
      </c>
      <c r="G14" s="69">
        <v>342.9</v>
      </c>
      <c r="H14" s="70">
        <f t="shared" si="0"/>
        <v>19.344465756515852</v>
      </c>
    </row>
    <row r="15" spans="3:8" ht="50.25" customHeight="1">
      <c r="C15" s="71" t="s">
        <v>167</v>
      </c>
      <c r="D15" s="67" t="s">
        <v>163</v>
      </c>
      <c r="E15" s="67" t="s">
        <v>168</v>
      </c>
      <c r="F15" s="68">
        <v>1364.2</v>
      </c>
      <c r="G15" s="69">
        <v>311.9</v>
      </c>
      <c r="H15" s="70">
        <f t="shared" si="0"/>
        <v>22.863216537164636</v>
      </c>
    </row>
    <row r="16" spans="3:8" ht="48.75" customHeight="1">
      <c r="C16" s="71" t="s">
        <v>169</v>
      </c>
      <c r="D16" s="67" t="s">
        <v>163</v>
      </c>
      <c r="E16" s="67" t="s">
        <v>170</v>
      </c>
      <c r="F16" s="68">
        <v>44035.3</v>
      </c>
      <c r="G16" s="69">
        <v>9033.9</v>
      </c>
      <c r="H16" s="70">
        <f t="shared" si="0"/>
        <v>20.515132178048066</v>
      </c>
    </row>
    <row r="17" spans="3:8" ht="18" customHeight="1">
      <c r="C17" s="72" t="s">
        <v>171</v>
      </c>
      <c r="D17" s="67" t="s">
        <v>163</v>
      </c>
      <c r="E17" s="67" t="s">
        <v>172</v>
      </c>
      <c r="F17" s="68">
        <v>0.8</v>
      </c>
      <c r="G17" s="69">
        <v>0</v>
      </c>
      <c r="H17" s="70">
        <f t="shared" si="0"/>
        <v>0</v>
      </c>
    </row>
    <row r="18" spans="3:8" ht="35.25" customHeight="1">
      <c r="C18" s="71" t="s">
        <v>173</v>
      </c>
      <c r="D18" s="67" t="s">
        <v>163</v>
      </c>
      <c r="E18" s="67" t="s">
        <v>174</v>
      </c>
      <c r="F18" s="68">
        <v>10472.7</v>
      </c>
      <c r="G18" s="69">
        <v>1592.2</v>
      </c>
      <c r="H18" s="70">
        <f t="shared" si="0"/>
        <v>15.203338203137681</v>
      </c>
    </row>
    <row r="19" spans="3:8" ht="19.5" customHeight="1">
      <c r="C19" s="71" t="s">
        <v>175</v>
      </c>
      <c r="D19" s="67" t="s">
        <v>163</v>
      </c>
      <c r="E19" s="67" t="s">
        <v>176</v>
      </c>
      <c r="F19" s="68">
        <v>15000</v>
      </c>
      <c r="G19" s="69">
        <v>0</v>
      </c>
      <c r="H19" s="70" t="s">
        <v>177</v>
      </c>
    </row>
    <row r="20" spans="3:8" ht="18.75" customHeight="1">
      <c r="C20" s="72" t="s">
        <v>178</v>
      </c>
      <c r="D20" s="67" t="s">
        <v>163</v>
      </c>
      <c r="E20" s="67">
        <v>13</v>
      </c>
      <c r="F20" s="68">
        <v>24952.4</v>
      </c>
      <c r="G20" s="69">
        <v>5068.9</v>
      </c>
      <c r="H20" s="70">
        <f>G20/F20*100</f>
        <v>20.31427838604703</v>
      </c>
    </row>
    <row r="21" spans="3:8" ht="18.75" customHeight="1">
      <c r="C21" s="63" t="s">
        <v>179</v>
      </c>
      <c r="D21" s="64" t="s">
        <v>166</v>
      </c>
      <c r="E21" s="64" t="s">
        <v>164</v>
      </c>
      <c r="F21" s="73">
        <f>F22</f>
        <v>0</v>
      </c>
      <c r="G21" s="73">
        <f>G22</f>
        <v>6.4</v>
      </c>
      <c r="H21" s="65" t="s">
        <v>177</v>
      </c>
    </row>
    <row r="22" spans="3:8" ht="18.75" customHeight="1">
      <c r="C22" s="72" t="s">
        <v>180</v>
      </c>
      <c r="D22" s="67" t="s">
        <v>166</v>
      </c>
      <c r="E22" s="67" t="s">
        <v>168</v>
      </c>
      <c r="F22" s="68">
        <v>0</v>
      </c>
      <c r="G22" s="69">
        <v>6.4</v>
      </c>
      <c r="H22" s="70" t="s">
        <v>177</v>
      </c>
    </row>
    <row r="23" spans="3:8" ht="31.5">
      <c r="C23" s="74" t="s">
        <v>181</v>
      </c>
      <c r="D23" s="64" t="s">
        <v>168</v>
      </c>
      <c r="E23" s="64" t="s">
        <v>164</v>
      </c>
      <c r="F23" s="65">
        <f>F24+F26+F25</f>
        <v>1346.4</v>
      </c>
      <c r="G23" s="65">
        <f>G24+G26+G25</f>
        <v>107.6</v>
      </c>
      <c r="H23" s="65">
        <f aca="true" t="shared" si="1" ref="H23:H58">G23/F23*100</f>
        <v>7.991681521093284</v>
      </c>
    </row>
    <row r="24" spans="3:8" ht="16.5" customHeight="1">
      <c r="C24" s="71" t="s">
        <v>182</v>
      </c>
      <c r="D24" s="67" t="s">
        <v>168</v>
      </c>
      <c r="E24" s="67" t="s">
        <v>183</v>
      </c>
      <c r="F24" s="68">
        <v>177.4</v>
      </c>
      <c r="G24" s="69">
        <v>0</v>
      </c>
      <c r="H24" s="70">
        <f t="shared" si="1"/>
        <v>0</v>
      </c>
    </row>
    <row r="25" spans="3:8" ht="33.75" customHeight="1">
      <c r="C25" s="71" t="s">
        <v>184</v>
      </c>
      <c r="D25" s="67" t="s">
        <v>168</v>
      </c>
      <c r="E25" s="67" t="s">
        <v>185</v>
      </c>
      <c r="F25" s="68">
        <v>177.3</v>
      </c>
      <c r="G25" s="69">
        <v>31.1</v>
      </c>
      <c r="H25" s="70">
        <f t="shared" si="1"/>
        <v>17.54089114495206</v>
      </c>
    </row>
    <row r="26" spans="3:8" ht="34.5" customHeight="1">
      <c r="C26" s="71" t="s">
        <v>186</v>
      </c>
      <c r="D26" s="67" t="s">
        <v>168</v>
      </c>
      <c r="E26" s="67">
        <v>14</v>
      </c>
      <c r="F26" s="68">
        <v>991.7</v>
      </c>
      <c r="G26" s="69">
        <v>76.5</v>
      </c>
      <c r="H26" s="70">
        <f t="shared" si="1"/>
        <v>7.714026419280024</v>
      </c>
    </row>
    <row r="27" spans="3:8" ht="15.75">
      <c r="C27" s="63" t="s">
        <v>187</v>
      </c>
      <c r="D27" s="64" t="s">
        <v>170</v>
      </c>
      <c r="E27" s="64" t="s">
        <v>164</v>
      </c>
      <c r="F27" s="65">
        <f>F29+F30+F28</f>
        <v>28784.699999999997</v>
      </c>
      <c r="G27" s="65">
        <f>G29+G30+G28</f>
        <v>4880.099999999999</v>
      </c>
      <c r="H27" s="65">
        <f t="shared" si="1"/>
        <v>16.95379837205182</v>
      </c>
    </row>
    <row r="28" spans="3:8" ht="15.75">
      <c r="C28" s="72" t="s">
        <v>188</v>
      </c>
      <c r="D28" s="67" t="s">
        <v>170</v>
      </c>
      <c r="E28" s="67" t="s">
        <v>189</v>
      </c>
      <c r="F28" s="70">
        <v>5337.4</v>
      </c>
      <c r="G28" s="70">
        <v>860.4</v>
      </c>
      <c r="H28" s="70">
        <f t="shared" si="1"/>
        <v>16.120208341139882</v>
      </c>
    </row>
    <row r="29" spans="3:8" ht="18.75">
      <c r="C29" s="72" t="s">
        <v>190</v>
      </c>
      <c r="D29" s="67" t="s">
        <v>170</v>
      </c>
      <c r="E29" s="67" t="s">
        <v>183</v>
      </c>
      <c r="F29" s="68">
        <v>22399.1</v>
      </c>
      <c r="G29" s="69">
        <v>4016.1</v>
      </c>
      <c r="H29" s="70">
        <f t="shared" si="1"/>
        <v>17.929738248411766</v>
      </c>
    </row>
    <row r="30" spans="3:8" ht="18.75" customHeight="1">
      <c r="C30" s="72" t="s">
        <v>191</v>
      </c>
      <c r="D30" s="67" t="s">
        <v>170</v>
      </c>
      <c r="E30" s="67">
        <v>12</v>
      </c>
      <c r="F30" s="68">
        <v>1048.2</v>
      </c>
      <c r="G30" s="69">
        <v>3.6</v>
      </c>
      <c r="H30" s="70">
        <f t="shared" si="1"/>
        <v>0.34344590726960506</v>
      </c>
    </row>
    <row r="31" spans="3:8" ht="17.25" customHeight="1">
      <c r="C31" s="63" t="s">
        <v>192</v>
      </c>
      <c r="D31" s="64" t="s">
        <v>172</v>
      </c>
      <c r="E31" s="64" t="s">
        <v>164</v>
      </c>
      <c r="F31" s="65">
        <f>F32+F33+F34</f>
        <v>6056.1</v>
      </c>
      <c r="G31" s="65">
        <f>G32+G33+G34</f>
        <v>15.8</v>
      </c>
      <c r="H31" s="65">
        <f t="shared" si="1"/>
        <v>0.26089397467016723</v>
      </c>
    </row>
    <row r="32" spans="3:8" ht="18" customHeight="1">
      <c r="C32" s="72" t="s">
        <v>193</v>
      </c>
      <c r="D32" s="67" t="s">
        <v>172</v>
      </c>
      <c r="E32" s="67" t="s">
        <v>163</v>
      </c>
      <c r="F32" s="68">
        <v>300</v>
      </c>
      <c r="G32" s="69">
        <v>15.8</v>
      </c>
      <c r="H32" s="70">
        <f t="shared" si="1"/>
        <v>5.266666666666667</v>
      </c>
    </row>
    <row r="33" spans="3:8" ht="18" customHeight="1">
      <c r="C33" s="72" t="s">
        <v>194</v>
      </c>
      <c r="D33" s="67" t="s">
        <v>172</v>
      </c>
      <c r="E33" s="67" t="s">
        <v>166</v>
      </c>
      <c r="F33" s="68">
        <v>1787.5</v>
      </c>
      <c r="G33" s="69">
        <v>0</v>
      </c>
      <c r="H33" s="70">
        <f t="shared" si="1"/>
        <v>0</v>
      </c>
    </row>
    <row r="34" spans="3:8" ht="17.25" customHeight="1">
      <c r="C34" s="72" t="s">
        <v>195</v>
      </c>
      <c r="D34" s="67" t="s">
        <v>172</v>
      </c>
      <c r="E34" s="67" t="s">
        <v>168</v>
      </c>
      <c r="F34" s="68">
        <v>3968.6</v>
      </c>
      <c r="G34" s="69">
        <v>0</v>
      </c>
      <c r="H34" s="70">
        <f t="shared" si="1"/>
        <v>0</v>
      </c>
    </row>
    <row r="35" spans="3:8" ht="15.75">
      <c r="C35" s="74" t="s">
        <v>196</v>
      </c>
      <c r="D35" s="64" t="s">
        <v>174</v>
      </c>
      <c r="E35" s="64" t="s">
        <v>164</v>
      </c>
      <c r="F35" s="65">
        <f>F36</f>
        <v>3861.5</v>
      </c>
      <c r="G35" s="65">
        <f>G36</f>
        <v>4.3</v>
      </c>
      <c r="H35" s="65">
        <f t="shared" si="1"/>
        <v>0.111355690793733</v>
      </c>
    </row>
    <row r="36" spans="3:8" ht="16.5" customHeight="1">
      <c r="C36" s="71" t="s">
        <v>197</v>
      </c>
      <c r="D36" s="67" t="s">
        <v>174</v>
      </c>
      <c r="E36" s="67" t="s">
        <v>172</v>
      </c>
      <c r="F36" s="68">
        <v>3861.5</v>
      </c>
      <c r="G36" s="69">
        <v>4.3</v>
      </c>
      <c r="H36" s="70">
        <f t="shared" si="1"/>
        <v>0.111355690793733</v>
      </c>
    </row>
    <row r="37" spans="3:8" ht="16.5" customHeight="1">
      <c r="C37" s="63" t="s">
        <v>198</v>
      </c>
      <c r="D37" s="64" t="s">
        <v>199</v>
      </c>
      <c r="E37" s="64" t="s">
        <v>164</v>
      </c>
      <c r="F37" s="65">
        <f>F38+F39+F40+F41+F42</f>
        <v>685118.2999999999</v>
      </c>
      <c r="G37" s="75">
        <f>SUM(G38:G42)</f>
        <v>144566.9</v>
      </c>
      <c r="H37" s="65">
        <f t="shared" si="1"/>
        <v>21.101012773998303</v>
      </c>
    </row>
    <row r="38" spans="3:8" ht="18.75" customHeight="1">
      <c r="C38" s="72" t="s">
        <v>200</v>
      </c>
      <c r="D38" s="67" t="s">
        <v>199</v>
      </c>
      <c r="E38" s="67" t="s">
        <v>163</v>
      </c>
      <c r="F38" s="68">
        <v>160186.9</v>
      </c>
      <c r="G38" s="69">
        <v>25990.3</v>
      </c>
      <c r="H38" s="70">
        <f t="shared" si="1"/>
        <v>16.224984689759275</v>
      </c>
    </row>
    <row r="39" spans="3:8" ht="16.5" customHeight="1">
      <c r="C39" s="72" t="s">
        <v>201</v>
      </c>
      <c r="D39" s="67" t="s">
        <v>199</v>
      </c>
      <c r="E39" s="67" t="s">
        <v>166</v>
      </c>
      <c r="F39" s="68">
        <v>426965.1</v>
      </c>
      <c r="G39" s="69">
        <v>98027.2</v>
      </c>
      <c r="H39" s="70">
        <f t="shared" si="1"/>
        <v>22.95906620939276</v>
      </c>
    </row>
    <row r="40" spans="3:8" ht="18" customHeight="1">
      <c r="C40" s="66" t="s">
        <v>202</v>
      </c>
      <c r="D40" s="67" t="s">
        <v>199</v>
      </c>
      <c r="E40" s="67" t="s">
        <v>168</v>
      </c>
      <c r="F40" s="68">
        <v>33145.2</v>
      </c>
      <c r="G40" s="69">
        <v>7450.9</v>
      </c>
      <c r="H40" s="70">
        <f t="shared" si="1"/>
        <v>22.47957471971809</v>
      </c>
    </row>
    <row r="41" spans="3:8" ht="15.75" customHeight="1">
      <c r="C41" s="72" t="s">
        <v>203</v>
      </c>
      <c r="D41" s="67" t="s">
        <v>199</v>
      </c>
      <c r="E41" s="67" t="s">
        <v>199</v>
      </c>
      <c r="F41" s="68">
        <v>6402.6</v>
      </c>
      <c r="G41" s="69">
        <v>877.5</v>
      </c>
      <c r="H41" s="70">
        <f t="shared" si="1"/>
        <v>13.70536969356199</v>
      </c>
    </row>
    <row r="42" spans="3:8" ht="18.75">
      <c r="C42" s="72" t="s">
        <v>204</v>
      </c>
      <c r="D42" s="67" t="s">
        <v>199</v>
      </c>
      <c r="E42" s="67" t="s">
        <v>183</v>
      </c>
      <c r="F42" s="68">
        <v>58418.5</v>
      </c>
      <c r="G42" s="69">
        <v>12221</v>
      </c>
      <c r="H42" s="70">
        <f t="shared" si="1"/>
        <v>20.9197428896668</v>
      </c>
    </row>
    <row r="43" spans="3:8" ht="15.75">
      <c r="C43" s="63" t="s">
        <v>205</v>
      </c>
      <c r="D43" s="64" t="s">
        <v>189</v>
      </c>
      <c r="E43" s="64" t="s">
        <v>164</v>
      </c>
      <c r="F43" s="65">
        <f>F44+F45</f>
        <v>52017.1</v>
      </c>
      <c r="G43" s="65">
        <f>G44+G45</f>
        <v>10360.7</v>
      </c>
      <c r="H43" s="65">
        <f t="shared" si="1"/>
        <v>19.91787316094131</v>
      </c>
    </row>
    <row r="44" spans="3:8" ht="18.75">
      <c r="C44" s="72" t="s">
        <v>206</v>
      </c>
      <c r="D44" s="67" t="s">
        <v>189</v>
      </c>
      <c r="E44" s="67" t="s">
        <v>163</v>
      </c>
      <c r="F44" s="68">
        <v>46741.2</v>
      </c>
      <c r="G44" s="69">
        <v>9181</v>
      </c>
      <c r="H44" s="70">
        <f t="shared" si="1"/>
        <v>19.642200029096387</v>
      </c>
    </row>
    <row r="45" spans="3:8" ht="15.75" customHeight="1">
      <c r="C45" s="72" t="s">
        <v>207</v>
      </c>
      <c r="D45" s="67" t="s">
        <v>189</v>
      </c>
      <c r="E45" s="67" t="s">
        <v>170</v>
      </c>
      <c r="F45" s="68">
        <v>5275.9</v>
      </c>
      <c r="G45" s="69">
        <v>1179.7</v>
      </c>
      <c r="H45" s="70">
        <f t="shared" si="1"/>
        <v>22.36016603802195</v>
      </c>
    </row>
    <row r="46" spans="3:8" ht="15.75">
      <c r="C46" s="63" t="s">
        <v>208</v>
      </c>
      <c r="D46" s="64" t="s">
        <v>183</v>
      </c>
      <c r="E46" s="64" t="s">
        <v>164</v>
      </c>
      <c r="F46" s="65">
        <f>+F48+F47</f>
        <v>989.5</v>
      </c>
      <c r="G46" s="65">
        <f>+G48+G47</f>
        <v>40</v>
      </c>
      <c r="H46" s="65">
        <f t="shared" si="1"/>
        <v>4.04244567963618</v>
      </c>
    </row>
    <row r="47" spans="3:8" ht="18.75">
      <c r="C47" s="72" t="s">
        <v>209</v>
      </c>
      <c r="D47" s="67" t="s">
        <v>183</v>
      </c>
      <c r="E47" s="67" t="s">
        <v>199</v>
      </c>
      <c r="F47" s="76">
        <v>551.5</v>
      </c>
      <c r="G47" s="76">
        <v>0</v>
      </c>
      <c r="H47" s="70">
        <f t="shared" si="1"/>
        <v>0</v>
      </c>
    </row>
    <row r="48" spans="3:8" ht="18.75">
      <c r="C48" s="72" t="s">
        <v>210</v>
      </c>
      <c r="D48" s="67" t="s">
        <v>183</v>
      </c>
      <c r="E48" s="67" t="s">
        <v>183</v>
      </c>
      <c r="F48" s="68">
        <v>438</v>
      </c>
      <c r="G48" s="69">
        <v>40</v>
      </c>
      <c r="H48" s="70">
        <f t="shared" si="1"/>
        <v>9.1324200913242</v>
      </c>
    </row>
    <row r="49" spans="3:8" ht="15.75">
      <c r="C49" s="63" t="s">
        <v>211</v>
      </c>
      <c r="D49" s="64">
        <v>10</v>
      </c>
      <c r="E49" s="64" t="s">
        <v>164</v>
      </c>
      <c r="F49" s="65">
        <f>F50+F51+F52</f>
        <v>12129.5</v>
      </c>
      <c r="G49" s="65">
        <f>G50+G51+G52</f>
        <v>5607.999999999999</v>
      </c>
      <c r="H49" s="65">
        <f t="shared" si="1"/>
        <v>46.234387237726196</v>
      </c>
    </row>
    <row r="50" spans="3:8" ht="16.5" customHeight="1">
      <c r="C50" s="72" t="s">
        <v>212</v>
      </c>
      <c r="D50" s="67">
        <v>10</v>
      </c>
      <c r="E50" s="67" t="s">
        <v>163</v>
      </c>
      <c r="F50" s="68">
        <v>1658.2</v>
      </c>
      <c r="G50" s="69">
        <v>406.4</v>
      </c>
      <c r="H50" s="70">
        <f t="shared" si="1"/>
        <v>24.50850319623688</v>
      </c>
    </row>
    <row r="51" spans="3:8" ht="15.75" customHeight="1">
      <c r="C51" s="72" t="s">
        <v>213</v>
      </c>
      <c r="D51" s="67">
        <v>10</v>
      </c>
      <c r="E51" s="67" t="s">
        <v>168</v>
      </c>
      <c r="F51" s="68">
        <v>10061.8</v>
      </c>
      <c r="G51" s="69">
        <v>5147.4</v>
      </c>
      <c r="H51" s="70">
        <f t="shared" si="1"/>
        <v>51.157844520861076</v>
      </c>
    </row>
    <row r="52" spans="3:8" ht="15" customHeight="1">
      <c r="C52" s="77" t="s">
        <v>214</v>
      </c>
      <c r="D52" s="67" t="s">
        <v>185</v>
      </c>
      <c r="E52" s="67" t="s">
        <v>174</v>
      </c>
      <c r="F52" s="68">
        <v>409.5</v>
      </c>
      <c r="G52" s="69">
        <v>54.2</v>
      </c>
      <c r="H52" s="70">
        <f t="shared" si="1"/>
        <v>13.235653235653237</v>
      </c>
    </row>
    <row r="53" spans="3:8" ht="15.75">
      <c r="C53" s="63" t="s">
        <v>215</v>
      </c>
      <c r="D53" s="64">
        <v>11</v>
      </c>
      <c r="E53" s="64" t="s">
        <v>164</v>
      </c>
      <c r="F53" s="65">
        <f>F54</f>
        <v>61270</v>
      </c>
      <c r="G53" s="65">
        <f>G54</f>
        <v>2410</v>
      </c>
      <c r="H53" s="65">
        <f t="shared" si="1"/>
        <v>3.933409498939122</v>
      </c>
    </row>
    <row r="54" spans="3:8" ht="18.75">
      <c r="C54" s="72" t="s">
        <v>216</v>
      </c>
      <c r="D54" s="67">
        <v>11</v>
      </c>
      <c r="E54" s="67" t="s">
        <v>166</v>
      </c>
      <c r="F54" s="68">
        <v>61270</v>
      </c>
      <c r="G54" s="69">
        <v>2410</v>
      </c>
      <c r="H54" s="70">
        <f t="shared" si="1"/>
        <v>3.933409498939122</v>
      </c>
    </row>
    <row r="55" spans="3:8" ht="45.75" customHeight="1">
      <c r="C55" s="74" t="s">
        <v>217</v>
      </c>
      <c r="D55" s="64">
        <v>14</v>
      </c>
      <c r="E55" s="64" t="s">
        <v>164</v>
      </c>
      <c r="F55" s="65">
        <f>F56+F57</f>
        <v>55975.7</v>
      </c>
      <c r="G55" s="65">
        <f>SUM(G56:G57)</f>
        <v>16118</v>
      </c>
      <c r="H55" s="65">
        <f t="shared" si="1"/>
        <v>28.794637673133167</v>
      </c>
    </row>
    <row r="56" spans="3:8" ht="33" customHeight="1">
      <c r="C56" s="71" t="s">
        <v>218</v>
      </c>
      <c r="D56" s="67">
        <v>14</v>
      </c>
      <c r="E56" s="67" t="s">
        <v>163</v>
      </c>
      <c r="F56" s="68">
        <v>18227.8</v>
      </c>
      <c r="G56" s="69">
        <v>5544.8</v>
      </c>
      <c r="H56" s="70">
        <f t="shared" si="1"/>
        <v>30.41946916248807</v>
      </c>
    </row>
    <row r="57" spans="3:8" ht="18.75">
      <c r="C57" s="72" t="s">
        <v>219</v>
      </c>
      <c r="D57" s="67">
        <v>14</v>
      </c>
      <c r="E57" s="67" t="s">
        <v>166</v>
      </c>
      <c r="F57" s="68">
        <v>37747.9</v>
      </c>
      <c r="G57" s="69">
        <v>10573.2</v>
      </c>
      <c r="H57" s="70">
        <f t="shared" si="1"/>
        <v>28.010034995324247</v>
      </c>
    </row>
    <row r="58" spans="3:8" ht="18.75" customHeight="1">
      <c r="C58" s="101" t="s">
        <v>220</v>
      </c>
      <c r="D58" s="101"/>
      <c r="E58" s="101"/>
      <c r="F58" s="78">
        <f>F13++F23++F27+F31+F35++F37+F43+F46+F49+F53+F55+F21</f>
        <v>1005146.7999999999</v>
      </c>
      <c r="G58" s="78">
        <f>G13++G23++G27+G31+G35++G37+G43+G46+G49+G53+G55+G21</f>
        <v>200467.6</v>
      </c>
      <c r="H58" s="78">
        <f t="shared" si="1"/>
        <v>19.944111646179447</v>
      </c>
    </row>
    <row r="60" spans="5:6" ht="12">
      <c r="E60" s="79"/>
      <c r="F60" s="80"/>
    </row>
  </sheetData>
  <sheetProtection selectLockedCells="1" selectUnlockedCells="1"/>
  <mergeCells count="5">
    <mergeCell ref="C1:F1"/>
    <mergeCell ref="C8:H8"/>
    <mergeCell ref="C9:F9"/>
    <mergeCell ref="C10:F10"/>
    <mergeCell ref="C58:E58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portrait" paperSize="9" scale="60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5:D1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9.140625" style="1" customWidth="1"/>
    <col min="2" max="2" width="53.7109375" style="1" customWidth="1"/>
    <col min="3" max="3" width="26.8515625" style="1" customWidth="1"/>
    <col min="4" max="4" width="32.8515625" style="1" customWidth="1"/>
    <col min="5" max="16384" width="9.140625" style="1" customWidth="1"/>
  </cols>
  <sheetData>
    <row r="4" ht="43.5" customHeight="1"/>
    <row r="5" spans="2:4" ht="16.5" customHeight="1">
      <c r="B5" s="102" t="s">
        <v>221</v>
      </c>
      <c r="C5" s="102"/>
      <c r="D5" s="102"/>
    </row>
    <row r="6" spans="2:4" ht="15">
      <c r="B6" s="81"/>
      <c r="C6" s="82"/>
      <c r="D6" s="82" t="s">
        <v>222</v>
      </c>
    </row>
    <row r="7" spans="2:4" ht="51.75" customHeight="1">
      <c r="B7" s="83" t="s">
        <v>223</v>
      </c>
      <c r="C7" s="84" t="s">
        <v>159</v>
      </c>
      <c r="D7" s="84" t="s">
        <v>224</v>
      </c>
    </row>
    <row r="8" spans="1:4" ht="18.75">
      <c r="A8" s="85"/>
      <c r="B8" s="86" t="s">
        <v>225</v>
      </c>
      <c r="C8" s="87">
        <v>0</v>
      </c>
      <c r="D8" s="88">
        <v>-9060.3</v>
      </c>
    </row>
    <row r="11" ht="85.5" customHeight="1">
      <c r="D11" s="89"/>
    </row>
  </sheetData>
  <sheetProtection selectLockedCells="1" selectUnlockedCells="1"/>
  <mergeCells count="1">
    <mergeCell ref="B5:D5"/>
  </mergeCells>
  <printOptions/>
  <pageMargins left="0.5201388888888889" right="0.1701388888888889" top="0.75" bottom="0.75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2023-04-27T13:18:48Z</dcterms:modified>
  <cp:category/>
  <cp:version/>
  <cp:contentType/>
  <cp:contentStatus/>
</cp:coreProperties>
</file>