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<sst xmlns="http://schemas.openxmlformats.org/spreadsheetml/2006/main" count="597" uniqueCount="163">
  <si>
    <t xml:space="preserve"> Приложение №9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</si>
  <si>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</si>
  <si>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</si>
  <si>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</si>
  <si>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</si>
  <si>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</si>
  <si>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</si>
  <si>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</si>
  <si>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</si>
  <si>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</si>
  <si>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</si>
  <si>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</si>
  <si>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</si>
  <si>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</si>
  <si>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</si>
  <si>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</si>
  <si>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</si>
  <si>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</si>
  <si>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проживающих на сельских территориях  Муниципального района, – всего в том числе в разрезе сельских поселений:</t>
  </si>
  <si>
    <t xml:space="preserve">Ввод  (приобретение) 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</si>
  <si>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</si>
  <si>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</si>
  <si>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</si>
  <si>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</si>
  <si>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</si>
  <si>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</si>
  <si>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</si>
  <si>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</si>
  <si>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</si>
  <si>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</si>
  <si>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</si>
  <si>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</si>
  <si>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</si>
  <si>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</si>
  <si>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</si>
  <si>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</si>
  <si>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</si>
  <si>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</si>
  <si>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</si>
  <si>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</si>
  <si>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</si>
  <si>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</si>
  <si>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</si>
  <si>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</si>
  <si>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</si>
  <si>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</si>
  <si>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</si>
  <si>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</si>
  <si>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</si>
  <si>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</si>
  <si>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</si>
  <si>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</si>
  <si>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</si>
  <si>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</si>
  <si>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</si>
  <si>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</si>
  <si>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</si>
  <si>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</si>
  <si>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</si>
  <si>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</si>
  <si>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</si>
  <si>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</si>
  <si>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</si>
  <si>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</si>
  <si>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Никольская сельская агломерация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</si>
  <si>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</si>
  <si>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</si>
  <si>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</si>
  <si>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</si>
  <si>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</si>
  <si>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</si>
  <si>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</si>
  <si>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</si>
  <si>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МБОУ «Общеобразовательная школа-интернат для обучающих с ограниченными возможностями здоровья г. Никольска»</t>
  </si>
  <si>
    <t xml:space="preserve"> Управление образования,  МБОУ «Общеобразовательная школа-интернат для обучающих с ограниченными возможностями здоровья г. Никольска»</t>
  </si>
  <si>
    <t>3.1.4</t>
  </si>
  <si>
    <t>Капитальный ремонт здания МБОУ ДО «Никольская  детская юношеская спортивная школа» г. Никольск</t>
  </si>
  <si>
    <t xml:space="preserve"> Управление образования,  МБОУ ДО «Никольская  детская юношеская спортивная школа» г. Никольск</t>
  </si>
  <si>
    <t>3.1.5</t>
  </si>
  <si>
    <t>Капитальный ремонт здания МБОУ ДО «Никольская  детская  школа искусств» г. Никольск</t>
  </si>
  <si>
    <t xml:space="preserve">      Управление  культуры,           МБОУ ДО «Никольская детская школа искусств»</t>
  </si>
  <si>
    <t>Капитальный ремонт тепловых сетей от котельной «Химия»</t>
  </si>
  <si>
    <t>Администрация муниципального образования города Никольска</t>
  </si>
  <si>
    <t>3.1.6</t>
  </si>
  <si>
    <t>Капитальный ремонт очистных сооружений по ул. Восточной</t>
  </si>
  <si>
    <t>3.1.7</t>
  </si>
  <si>
    <t>Капитальный ремонт  очистных сооружений по ул. Производственная</t>
  </si>
  <si>
    <t>3.1.8</t>
  </si>
  <si>
    <t>Капитальный ремонт  очистных сооружений по ул. Энергетиков</t>
  </si>
  <si>
    <t>3.1.9</t>
  </si>
  <si>
    <t>Капитальный ремонт сетей от котельной «Мелиорация»</t>
  </si>
  <si>
    <t>3.1.10</t>
  </si>
  <si>
    <t>Капитальный ремонт теплотрассы от котельной «Мелентьевская»</t>
  </si>
  <si>
    <t>3.2</t>
  </si>
  <si>
    <t>Завражское сельское поселение, Управление образования</t>
  </si>
  <si>
    <t>3.2.1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</si>
  <si>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</si>
  <si>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</si>
  <si>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3.2.2</t>
  </si>
  <si>
    <t>Капитальный ремонт здания школы МБОУ «Дуниловская ООШ» (группа детского сада) пос. Дуниловский</t>
  </si>
  <si>
    <t>3.2.3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</si>
  <si>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</si>
  <si>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</si>
  <si>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3.3</t>
  </si>
  <si>
    <t>Кемское сельское поселение Управление образования</t>
  </si>
  <si>
    <t>3.3.1</t>
  </si>
  <si>
    <t>Капитальный ремонт  МБОУ «Борковской СОШ»   пос. Борок</t>
  </si>
  <si>
    <t>Управление образования, МБОУ «Борковская СОШ»</t>
  </si>
  <si>
    <t>3.3.2</t>
  </si>
  <si>
    <t>Капитальный ремонт здания МБДОУ «Борковской детский сад «Голубок» пос. Борок</t>
  </si>
  <si>
    <t xml:space="preserve">Управление образования,    МБДОУ «Борковской детский сад «Голубок» </t>
  </si>
  <si>
    <t>3.3.3</t>
  </si>
  <si>
    <t>Капитальный ремонт здания  МБУК «Борковской Дом Культуры» пос. Борок</t>
  </si>
  <si>
    <t>Кемское сельское поселение,  МБУК «Борковской Дом Культуры»</t>
  </si>
  <si>
    <t>3.3.4</t>
  </si>
  <si>
    <t>Капитальный ремонт водопроводных сетей  пос. Борок</t>
  </si>
  <si>
    <t>3.4</t>
  </si>
  <si>
    <t xml:space="preserve"> сельское поселение Краснополянское,  Управление образования</t>
  </si>
  <si>
    <t>3.4.1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</si>
  <si>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</si>
  <si>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</si>
  <si>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3.4.2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</si>
  <si>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</si>
  <si>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</si>
  <si>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3.4.3</t>
  </si>
  <si>
    <t xml:space="preserve">Капитальный ремонт открытого, плоскостного спортивного сооружения д. Абатурово </t>
  </si>
  <si>
    <t>3.4.4</t>
  </si>
  <si>
    <t>Приобретение автобуса малого класса Газель «Next» для обеспечения функционирования МБУК «Кожаевский Дом Культуры»</t>
  </si>
  <si>
    <t>3.4.5</t>
  </si>
  <si>
    <t>Капитальный ремонт здания МБДОУ «Кожаевский детский сад «Василек»д. Ирданово</t>
  </si>
  <si>
    <t>3.4.6</t>
  </si>
  <si>
    <t>Капитальный ремонт здания МБОУ «Кожаевская ООШ» д.Кожаево</t>
  </si>
  <si>
    <t>Управление образования,   МБОУ «Кожаевская ООШ»</t>
  </si>
  <si>
    <t>3.4.7</t>
  </si>
  <si>
    <t>Капитальный ремонт здания МБДОУ «Кожаевский детский сад «Василек»д.Кожаево</t>
  </si>
  <si>
    <t>3.4.8</t>
  </si>
  <si>
    <t>Капитальный ремонт здания  МБУК «Кожаевский Дом Культуры» д. Кожаево</t>
  </si>
  <si>
    <t xml:space="preserve"> сельское поселение Краснополянское,    МБУК «Кожаевский Дом Культуры» </t>
  </si>
  <si>
    <t>3.4.10</t>
  </si>
  <si>
    <t>Реконструкция водопроводных сетей д. Кожаево</t>
  </si>
  <si>
    <t>3.4.11</t>
  </si>
  <si>
    <t>Капитальный ремонт плоскостного, открытого спортивного сооружения д. Кожаево, ул. Новая,15 МБОУ «Кожаевская ООШ»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</si>
  <si>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</si>
  <si>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</si>
  <si>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</si>
  <si>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t>Муниципальное образование город Никольск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</si>
  <si>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</si>
  <si>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t xml:space="preserve">  Приложение №10                             Таблица 16</t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</si>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</sst>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18">
    <font>
      <sz val="10"/>
      <name val="Arial"/>
      <family val="2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justify"/>
    </xf>
    <xf numFmtId="164" fontId="3" fillId="0" borderId="3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6" xfId="0" applyFont="1" applyBorder="1" applyAlignment="1">
      <alignment horizontal="justify"/>
    </xf>
    <xf numFmtId="164" fontId="11" fillId="0" borderId="2" xfId="0" applyNumberFormat="1" applyFont="1" applyBorder="1" applyAlignment="1">
      <alignment horizontal="center"/>
    </xf>
    <xf numFmtId="164" fontId="5" fillId="0" borderId="7" xfId="0" applyFont="1" applyBorder="1" applyAlignment="1">
      <alignment horizontal="justify"/>
    </xf>
    <xf numFmtId="164" fontId="10" fillId="0" borderId="2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/>
    </xf>
    <xf numFmtId="164" fontId="7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7" fontId="11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13" fillId="0" borderId="2" xfId="0" applyFont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7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8" fillId="2" borderId="3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wrapText="1"/>
    </xf>
    <xf numFmtId="167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wrapText="1"/>
    </xf>
    <xf numFmtId="164" fontId="12" fillId="3" borderId="3" xfId="0" applyNumberFormat="1" applyFont="1" applyFill="1" applyBorder="1" applyAlignment="1">
      <alignment horizontal="center" wrapText="1"/>
    </xf>
    <xf numFmtId="168" fontId="11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wrapText="1"/>
    </xf>
    <xf numFmtId="167" fontId="1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6"/>
  <sheetViews>
    <sheetView tabSelected="1" zoomScale="71" zoomScaleNormal="71" workbookViewId="0" topLeftCell="A214">
      <selection activeCell="E273" sqref="E273"/>
    </sheetView>
  </sheetViews>
  <sheetFormatPr defaultColWidth="9.140625" defaultRowHeight="12.75" customHeight="1"/>
  <cols>
    <col min="1" max="1" width="15.00390625" style="0" customWidth="1"/>
    <col min="2" max="2" width="8.421875" style="1" customWidth="1"/>
    <col min="3" max="3" width="22.421875" style="0" customWidth="1"/>
    <col min="4" max="4" width="19.421875" style="0" customWidth="1"/>
    <col min="5" max="5" width="17.7109375" style="0" customWidth="1"/>
    <col min="6" max="6" width="14.574218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57421875" style="0" customWidth="1"/>
    <col min="11" max="11" width="9.421875" style="0" customWidth="1"/>
    <col min="12" max="12" width="11.140625" style="0" customWidth="1"/>
    <col min="13" max="13" width="9.8515625" style="0" customWidth="1"/>
  </cols>
  <sheetData>
    <row r="1" spans="11:13" ht="12.75" customHeight="1">
      <c r="K1" s="2" t="s">
        <v>0</v>
      </c>
      <c r="L1" s="2"/>
      <c r="M1" s="2"/>
    </row>
    <row r="2" spans="1:1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9"/>
      <c r="H4" s="9"/>
      <c r="I4" s="9"/>
      <c r="J4" s="9"/>
      <c r="K4" s="9"/>
      <c r="L4" s="9"/>
      <c r="M4" s="9"/>
    </row>
    <row r="5" spans="1:13" ht="12.75" customHeight="1">
      <c r="A5" s="5"/>
      <c r="B5" s="6"/>
      <c r="C5" s="7"/>
      <c r="D5" s="7"/>
      <c r="E5" s="10" t="s">
        <v>9</v>
      </c>
      <c r="F5" s="10"/>
      <c r="G5" s="9" t="s">
        <v>10</v>
      </c>
      <c r="H5" s="9"/>
      <c r="I5" s="9"/>
      <c r="J5" s="9"/>
      <c r="K5" s="9"/>
      <c r="L5" s="9"/>
      <c r="M5" s="9"/>
    </row>
    <row r="6" spans="1:13" ht="12.75" customHeight="1">
      <c r="A6" s="5"/>
      <c r="B6" s="6"/>
      <c r="C6" s="7"/>
      <c r="D6" s="7"/>
      <c r="E6" s="10"/>
      <c r="F6" s="10"/>
      <c r="G6" s="11" t="s">
        <v>11</v>
      </c>
      <c r="H6" s="9" t="s">
        <v>12</v>
      </c>
      <c r="I6" s="9"/>
      <c r="J6" s="9"/>
      <c r="K6" s="9"/>
      <c r="L6" s="9"/>
      <c r="M6" s="9"/>
    </row>
    <row r="7" spans="1:13" ht="21" customHeight="1">
      <c r="A7" s="5"/>
      <c r="B7" s="6"/>
      <c r="C7" s="7"/>
      <c r="D7" s="7"/>
      <c r="E7" s="10"/>
      <c r="F7" s="10"/>
      <c r="G7" s="12"/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13">
        <v>2025</v>
      </c>
    </row>
    <row r="8" spans="1:13" ht="12.75" customHeight="1">
      <c r="A8" s="11">
        <v>1</v>
      </c>
      <c r="B8" s="14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5" t="s">
        <v>13</v>
      </c>
    </row>
    <row r="9" spans="1:13" ht="24" customHeight="1">
      <c r="A9" s="16" t="s">
        <v>14</v>
      </c>
      <c r="B9" s="17" t="s">
        <v>15</v>
      </c>
      <c r="C9" s="18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63" customHeight="1">
      <c r="A10" s="16"/>
      <c r="B10" s="19" t="s">
        <v>17</v>
      </c>
      <c r="C10" s="7" t="s">
        <v>18</v>
      </c>
      <c r="D10" s="20" t="s">
        <v>19</v>
      </c>
      <c r="E10" s="21" t="s">
        <v>20</v>
      </c>
      <c r="F10" s="8" t="s">
        <v>21</v>
      </c>
      <c r="G10" s="22">
        <f>G16+G15+G14+G13+G12</f>
        <v>27365.799999999996</v>
      </c>
      <c r="H10" s="22">
        <f>H16+H15+H14+H13+H12</f>
        <v>4895.599999999999</v>
      </c>
      <c r="I10" s="22">
        <f>I16+I15+I14+I13+I12</f>
        <v>4284</v>
      </c>
      <c r="J10" s="22">
        <f>J16+J15+J14+J13+J12</f>
        <v>0</v>
      </c>
      <c r="K10" s="23">
        <f>K16+K15+K14+K13+K12</f>
        <v>2770.6000000000004</v>
      </c>
      <c r="L10" s="23">
        <f>L16+L15+L14+L13+L12</f>
        <v>7924</v>
      </c>
      <c r="M10" s="24">
        <f>M16+M15+M14+M13+M12</f>
        <v>7491.6</v>
      </c>
    </row>
    <row r="11" spans="1:13" ht="27.75" customHeight="1">
      <c r="A11" s="16"/>
      <c r="B11" s="19"/>
      <c r="C11" s="7"/>
      <c r="D11" s="7"/>
      <c r="E11" s="25" t="s">
        <v>22</v>
      </c>
      <c r="F11" s="25"/>
      <c r="G11" s="25"/>
      <c r="H11" s="25"/>
      <c r="I11" s="25"/>
      <c r="J11" s="25"/>
      <c r="K11" s="25"/>
      <c r="L11" s="25"/>
      <c r="M11" s="25"/>
    </row>
    <row r="12" spans="1:13" ht="30" customHeight="1">
      <c r="A12" s="16"/>
      <c r="B12" s="19"/>
      <c r="C12" s="7"/>
      <c r="D12" s="7"/>
      <c r="E12" s="20" t="s">
        <v>23</v>
      </c>
      <c r="F12" s="26" t="s">
        <v>24</v>
      </c>
      <c r="G12" s="27">
        <f aca="true" t="shared" si="0" ref="G12:G16">H12+I12+J12+K12+L12+M12</f>
        <v>7716.6</v>
      </c>
      <c r="H12" s="27">
        <f aca="true" t="shared" si="1" ref="H12:H14">H48+H42+H36+H30+H24+H18</f>
        <v>574.7</v>
      </c>
      <c r="I12" s="27">
        <f aca="true" t="shared" si="2" ref="I12:I16">I48+I42+I36+I30+I24+I18</f>
        <v>190</v>
      </c>
      <c r="J12" s="27">
        <f aca="true" t="shared" si="3" ref="J12:J16">J48+J42+J36+J30+J24+J18</f>
        <v>0</v>
      </c>
      <c r="K12" s="27">
        <f aca="true" t="shared" si="4" ref="K12:K16">K36</f>
        <v>111.3</v>
      </c>
      <c r="L12" s="27">
        <f aca="true" t="shared" si="5" ref="L12:L14">L18+L24+L30+L36+L42+L48</f>
        <v>3353.3</v>
      </c>
      <c r="M12" s="28">
        <f aca="true" t="shared" si="6" ref="M12:M14">M18+M24+M30+M36+M42+M48</f>
        <v>3487.3</v>
      </c>
    </row>
    <row r="13" spans="1:13" ht="27.75" customHeight="1">
      <c r="A13" s="16"/>
      <c r="B13" s="19"/>
      <c r="C13" s="7"/>
      <c r="D13" s="7"/>
      <c r="E13" s="20"/>
      <c r="F13" s="26" t="s">
        <v>25</v>
      </c>
      <c r="G13" s="27">
        <f t="shared" si="0"/>
        <v>10481.4</v>
      </c>
      <c r="H13" s="27">
        <f t="shared" si="1"/>
        <v>2680.9</v>
      </c>
      <c r="I13" s="27">
        <f t="shared" si="2"/>
        <v>2658.9</v>
      </c>
      <c r="J13" s="27">
        <f t="shared" si="3"/>
        <v>0</v>
      </c>
      <c r="K13" s="27">
        <f t="shared" si="4"/>
        <v>1731.1</v>
      </c>
      <c r="L13" s="27">
        <f t="shared" si="5"/>
        <v>1916.1</v>
      </c>
      <c r="M13" s="28">
        <f t="shared" si="6"/>
        <v>1494.3999999999999</v>
      </c>
    </row>
    <row r="14" spans="1:13" ht="29.25" customHeight="1">
      <c r="A14" s="16"/>
      <c r="B14" s="19"/>
      <c r="C14" s="7"/>
      <c r="D14" s="7"/>
      <c r="E14" s="20"/>
      <c r="F14" s="26" t="s">
        <v>26</v>
      </c>
      <c r="G14" s="27">
        <f t="shared" si="0"/>
        <v>957.9000000000001</v>
      </c>
      <c r="H14" s="27">
        <f t="shared" si="1"/>
        <v>171.3</v>
      </c>
      <c r="I14" s="27">
        <f t="shared" si="2"/>
        <v>149.9</v>
      </c>
      <c r="J14" s="27">
        <f t="shared" si="3"/>
        <v>0</v>
      </c>
      <c r="K14" s="27">
        <f t="shared" si="4"/>
        <v>97</v>
      </c>
      <c r="L14" s="27">
        <f t="shared" si="5"/>
        <v>277.4</v>
      </c>
      <c r="M14" s="28">
        <f t="shared" si="6"/>
        <v>262.3</v>
      </c>
    </row>
    <row r="15" spans="1:13" ht="18.75" customHeight="1">
      <c r="A15" s="16"/>
      <c r="B15" s="19"/>
      <c r="C15" s="7"/>
      <c r="D15" s="7"/>
      <c r="E15" s="20"/>
      <c r="F15" s="29" t="s">
        <v>27</v>
      </c>
      <c r="G15" s="27">
        <f t="shared" si="0"/>
        <v>0</v>
      </c>
      <c r="H15" s="27">
        <f>H45+H39+H33+H27+H21</f>
        <v>0</v>
      </c>
      <c r="I15" s="27">
        <f t="shared" si="2"/>
        <v>0</v>
      </c>
      <c r="J15" s="27">
        <f t="shared" si="3"/>
        <v>0</v>
      </c>
      <c r="K15" s="27">
        <f t="shared" si="4"/>
        <v>0</v>
      </c>
      <c r="L15" s="27">
        <f>L51+L45+L39+L33+L27+L21</f>
        <v>0</v>
      </c>
      <c r="M15" s="28">
        <f>M21+M27+M33+M45+M51</f>
        <v>0</v>
      </c>
    </row>
    <row r="16" spans="1:13" ht="27.75" customHeight="1">
      <c r="A16" s="16"/>
      <c r="B16" s="19"/>
      <c r="C16" s="7"/>
      <c r="D16" s="7"/>
      <c r="E16" s="20"/>
      <c r="F16" s="30" t="s">
        <v>28</v>
      </c>
      <c r="G16" s="31">
        <f t="shared" si="0"/>
        <v>8209.9</v>
      </c>
      <c r="H16" s="31">
        <f>H52+H46+H40+H34+H28+H22</f>
        <v>1468.7</v>
      </c>
      <c r="I16" s="31">
        <f t="shared" si="2"/>
        <v>1285.1999999999998</v>
      </c>
      <c r="J16" s="31">
        <f t="shared" si="3"/>
        <v>0</v>
      </c>
      <c r="K16" s="31">
        <f t="shared" si="4"/>
        <v>831.2</v>
      </c>
      <c r="L16" s="31">
        <f>L22+L28+L34+L40+L46+L52</f>
        <v>2377.2</v>
      </c>
      <c r="M16" s="32">
        <f>M22+M28+M34+M40+M46+M52</f>
        <v>2247.6</v>
      </c>
    </row>
    <row r="17" spans="1:13" ht="63" customHeight="1">
      <c r="A17" s="16"/>
      <c r="B17" s="33" t="s">
        <v>29</v>
      </c>
      <c r="C17" s="34" t="s">
        <v>30</v>
      </c>
      <c r="D17" s="20" t="s">
        <v>19</v>
      </c>
      <c r="E17" s="20" t="s">
        <v>31</v>
      </c>
      <c r="F17" s="26" t="s">
        <v>21</v>
      </c>
      <c r="G17" s="35">
        <f>G22+G21+G20+G19+G18</f>
        <v>2881.3999999999996</v>
      </c>
      <c r="H17" s="35">
        <f>H22+H21+H20+H19+H18</f>
        <v>0</v>
      </c>
      <c r="I17" s="35">
        <f>I22+I21+I20+I19+I18</f>
        <v>0</v>
      </c>
      <c r="J17" s="35">
        <f>J22+J21+J20+J19+J18</f>
        <v>0</v>
      </c>
      <c r="K17" s="35">
        <f>K22+K21+K20+K19+K18</f>
        <v>0</v>
      </c>
      <c r="L17" s="35">
        <f>L22+L21+L20+L19+L18</f>
        <v>2881.3999999999996</v>
      </c>
      <c r="M17" s="36">
        <f>M22+M21+M20+M19+M18</f>
        <v>0</v>
      </c>
    </row>
    <row r="18" spans="1:13" ht="29.25" customHeight="1">
      <c r="A18" s="16"/>
      <c r="B18" s="33"/>
      <c r="C18" s="34"/>
      <c r="D18" s="20"/>
      <c r="E18" s="20"/>
      <c r="F18" s="37" t="s">
        <v>24</v>
      </c>
      <c r="G18" s="38">
        <f aca="true" t="shared" si="7" ref="G18:G22">H18+I18+J18+K18+L18+M18</f>
        <v>1341.3</v>
      </c>
      <c r="H18" s="39"/>
      <c r="I18" s="39"/>
      <c r="J18" s="39"/>
      <c r="K18" s="38">
        <v>0</v>
      </c>
      <c r="L18" s="40">
        <v>1341.3</v>
      </c>
      <c r="M18" s="41"/>
    </row>
    <row r="19" spans="1:13" ht="27.75" customHeight="1">
      <c r="A19" s="16"/>
      <c r="B19" s="33"/>
      <c r="C19" s="34"/>
      <c r="D19" s="20"/>
      <c r="E19" s="20"/>
      <c r="F19" s="37" t="s">
        <v>25</v>
      </c>
      <c r="G19" s="38">
        <f t="shared" si="7"/>
        <v>574.8</v>
      </c>
      <c r="H19" s="39"/>
      <c r="I19" s="39"/>
      <c r="J19" s="39"/>
      <c r="K19" s="38">
        <v>0</v>
      </c>
      <c r="L19" s="40">
        <v>574.8</v>
      </c>
      <c r="M19" s="41"/>
    </row>
    <row r="20" spans="1:13" ht="24" customHeight="1">
      <c r="A20" s="16"/>
      <c r="B20" s="33"/>
      <c r="C20" s="34"/>
      <c r="D20" s="20"/>
      <c r="E20" s="20"/>
      <c r="F20" s="37" t="s">
        <v>26</v>
      </c>
      <c r="G20" s="38">
        <f t="shared" si="7"/>
        <v>100.9</v>
      </c>
      <c r="H20" s="39"/>
      <c r="I20" s="39"/>
      <c r="J20" s="39"/>
      <c r="K20" s="38">
        <v>0</v>
      </c>
      <c r="L20" s="40">
        <v>100.9</v>
      </c>
      <c r="M20" s="41"/>
    </row>
    <row r="21" spans="1:13" ht="16.5" customHeight="1">
      <c r="A21" s="16"/>
      <c r="B21" s="33"/>
      <c r="C21" s="34"/>
      <c r="D21" s="20"/>
      <c r="E21" s="20"/>
      <c r="F21" s="42" t="s">
        <v>27</v>
      </c>
      <c r="G21" s="38">
        <f t="shared" si="7"/>
        <v>0</v>
      </c>
      <c r="H21" s="39"/>
      <c r="I21" s="39"/>
      <c r="J21" s="39"/>
      <c r="K21" s="38"/>
      <c r="L21" s="40"/>
      <c r="M21" s="41"/>
    </row>
    <row r="22" spans="1:13" ht="27" customHeight="1">
      <c r="A22" s="16"/>
      <c r="B22" s="33"/>
      <c r="C22" s="34"/>
      <c r="D22" s="20"/>
      <c r="E22" s="20"/>
      <c r="F22" s="37" t="s">
        <v>28</v>
      </c>
      <c r="G22" s="38">
        <f t="shared" si="7"/>
        <v>864.4</v>
      </c>
      <c r="H22" s="39"/>
      <c r="I22" s="39"/>
      <c r="J22" s="39"/>
      <c r="K22" s="38">
        <v>0</v>
      </c>
      <c r="L22" s="40">
        <v>864.4</v>
      </c>
      <c r="M22" s="41"/>
    </row>
    <row r="23" spans="1:13" ht="63.75" customHeight="1">
      <c r="A23" s="16"/>
      <c r="B23" s="33" t="s">
        <v>32</v>
      </c>
      <c r="C23" s="34" t="s">
        <v>33</v>
      </c>
      <c r="D23" s="20" t="s">
        <v>19</v>
      </c>
      <c r="E23" s="20" t="s">
        <v>31</v>
      </c>
      <c r="F23" s="26" t="s">
        <v>21</v>
      </c>
      <c r="G23" s="40">
        <f>G24+G25+G26+G27+G28</f>
        <v>2287.1</v>
      </c>
      <c r="H23" s="40">
        <f>H24+H25+H26+H27+H28</f>
        <v>0</v>
      </c>
      <c r="I23" s="40">
        <f>I28+I27+I26+I25+I24</f>
        <v>2287.1000000000004</v>
      </c>
      <c r="J23" s="40">
        <f>J28+J27+J26+J25+J24</f>
        <v>0</v>
      </c>
      <c r="K23" s="40">
        <f>K28+K27+K26+K25+K24</f>
        <v>0</v>
      </c>
      <c r="L23" s="40">
        <f>L28+L27+L26+L25+L24</f>
        <v>0</v>
      </c>
      <c r="M23" s="43">
        <f>M28+M27+M26+M25+M24</f>
        <v>0</v>
      </c>
    </row>
    <row r="24" spans="1:13" ht="29.25" customHeight="1">
      <c r="A24" s="16"/>
      <c r="B24" s="33"/>
      <c r="C24" s="34"/>
      <c r="D24" s="20"/>
      <c r="E24" s="20"/>
      <c r="F24" s="37" t="s">
        <v>24</v>
      </c>
      <c r="G24" s="27">
        <f aca="true" t="shared" si="8" ref="G24:G28">H24+I24+J24+K24+L24+M24</f>
        <v>97.8</v>
      </c>
      <c r="H24" s="40"/>
      <c r="I24" s="44">
        <v>97.8</v>
      </c>
      <c r="J24" s="27">
        <v>0</v>
      </c>
      <c r="K24" s="40"/>
      <c r="L24" s="40"/>
      <c r="M24" s="28">
        <v>0</v>
      </c>
    </row>
    <row r="25" spans="1:13" ht="27" customHeight="1">
      <c r="A25" s="16"/>
      <c r="B25" s="33"/>
      <c r="C25" s="34"/>
      <c r="D25" s="20"/>
      <c r="E25" s="20"/>
      <c r="F25" s="37" t="s">
        <v>25</v>
      </c>
      <c r="G25" s="27">
        <f t="shared" si="8"/>
        <v>1369.2</v>
      </c>
      <c r="H25" s="40"/>
      <c r="I25" s="44">
        <v>1369.2</v>
      </c>
      <c r="J25" s="27">
        <v>0</v>
      </c>
      <c r="K25" s="40"/>
      <c r="L25" s="40"/>
      <c r="M25" s="28">
        <v>0</v>
      </c>
    </row>
    <row r="26" spans="1:13" ht="27.75" customHeight="1">
      <c r="A26" s="16"/>
      <c r="B26" s="33"/>
      <c r="C26" s="34"/>
      <c r="D26" s="20"/>
      <c r="E26" s="20"/>
      <c r="F26" s="37" t="s">
        <v>26</v>
      </c>
      <c r="G26" s="27">
        <f t="shared" si="8"/>
        <v>85.7</v>
      </c>
      <c r="H26" s="40"/>
      <c r="I26" s="44">
        <v>85.7</v>
      </c>
      <c r="J26" s="27">
        <v>0</v>
      </c>
      <c r="K26" s="40"/>
      <c r="L26" s="40"/>
      <c r="M26" s="28">
        <v>0</v>
      </c>
    </row>
    <row r="27" spans="1:13" ht="12.75" customHeight="1">
      <c r="A27" s="16"/>
      <c r="B27" s="33"/>
      <c r="C27" s="34"/>
      <c r="D27" s="20"/>
      <c r="E27" s="20"/>
      <c r="F27" s="42" t="s">
        <v>27</v>
      </c>
      <c r="G27" s="27">
        <f t="shared" si="8"/>
        <v>0</v>
      </c>
      <c r="H27" s="40"/>
      <c r="I27" s="44"/>
      <c r="J27" s="27"/>
      <c r="K27" s="40"/>
      <c r="L27" s="40"/>
      <c r="M27" s="28"/>
    </row>
    <row r="28" spans="1:13" ht="24.75" customHeight="1">
      <c r="A28" s="16"/>
      <c r="B28" s="33"/>
      <c r="C28" s="34"/>
      <c r="D28" s="20"/>
      <c r="E28" s="20"/>
      <c r="F28" s="37" t="s">
        <v>28</v>
      </c>
      <c r="G28" s="27">
        <f t="shared" si="8"/>
        <v>734.4</v>
      </c>
      <c r="H28" s="40"/>
      <c r="I28" s="44">
        <v>734.4</v>
      </c>
      <c r="J28" s="27">
        <v>0</v>
      </c>
      <c r="K28" s="40"/>
      <c r="L28" s="40"/>
      <c r="M28" s="28">
        <v>0</v>
      </c>
    </row>
    <row r="29" spans="1:13" ht="66" customHeight="1">
      <c r="A29" s="16"/>
      <c r="B29" s="33" t="s">
        <v>34</v>
      </c>
      <c r="C29" s="34" t="s">
        <v>35</v>
      </c>
      <c r="D29" s="20" t="s">
        <v>19</v>
      </c>
      <c r="E29" s="20" t="s">
        <v>31</v>
      </c>
      <c r="F29" s="26" t="s">
        <v>21</v>
      </c>
      <c r="G29" s="40">
        <f>G34+G33+G32+G31+G30</f>
        <v>2247.5</v>
      </c>
      <c r="H29" s="40">
        <f>H34+H33+H32+H31+H30</f>
        <v>0</v>
      </c>
      <c r="I29" s="40">
        <f>I34+I33+I32+I31+I30</f>
        <v>0</v>
      </c>
      <c r="J29" s="40">
        <f>J34+J33+J32+J31+J30</f>
        <v>0</v>
      </c>
      <c r="K29" s="40">
        <f>K34+K33+K32+K31+K30</f>
        <v>0</v>
      </c>
      <c r="L29" s="40">
        <f>L34+L33+L32+L31+L30</f>
        <v>0</v>
      </c>
      <c r="M29" s="43">
        <f>M34+M33+M32+M31+M30</f>
        <v>2247.5</v>
      </c>
    </row>
    <row r="30" spans="1:13" ht="35.25" customHeight="1">
      <c r="A30" s="16"/>
      <c r="B30" s="33"/>
      <c r="C30" s="34"/>
      <c r="D30" s="20"/>
      <c r="E30" s="20"/>
      <c r="F30" s="37" t="s">
        <v>24</v>
      </c>
      <c r="G30" s="40">
        <f aca="true" t="shared" si="9" ref="G30:G34">H30+I30+J30+K30+L30+M30</f>
        <v>1046.2</v>
      </c>
      <c r="H30" s="40"/>
      <c r="I30" s="40"/>
      <c r="J30" s="40"/>
      <c r="K30" s="40"/>
      <c r="L30" s="40">
        <v>0</v>
      </c>
      <c r="M30" s="43">
        <v>1046.2</v>
      </c>
    </row>
    <row r="31" spans="1:13" ht="22.5" customHeight="1">
      <c r="A31" s="16"/>
      <c r="B31" s="33"/>
      <c r="C31" s="34"/>
      <c r="D31" s="20"/>
      <c r="E31" s="20"/>
      <c r="F31" s="37" t="s">
        <v>25</v>
      </c>
      <c r="G31" s="40">
        <f t="shared" si="9"/>
        <v>448.3</v>
      </c>
      <c r="H31" s="40"/>
      <c r="I31" s="40"/>
      <c r="J31" s="40"/>
      <c r="K31" s="40"/>
      <c r="L31" s="40">
        <v>0</v>
      </c>
      <c r="M31" s="43">
        <v>448.3</v>
      </c>
    </row>
    <row r="32" spans="1:13" ht="22.5" customHeight="1">
      <c r="A32" s="16"/>
      <c r="B32" s="33"/>
      <c r="C32" s="34"/>
      <c r="D32" s="20"/>
      <c r="E32" s="20"/>
      <c r="F32" s="37" t="s">
        <v>26</v>
      </c>
      <c r="G32" s="40">
        <f t="shared" si="9"/>
        <v>78.7</v>
      </c>
      <c r="H32" s="40"/>
      <c r="I32" s="40"/>
      <c r="J32" s="40"/>
      <c r="K32" s="40"/>
      <c r="L32" s="40">
        <v>0</v>
      </c>
      <c r="M32" s="43">
        <v>78.7</v>
      </c>
    </row>
    <row r="33" spans="1:13" ht="12.75" customHeight="1">
      <c r="A33" s="16"/>
      <c r="B33" s="33"/>
      <c r="C33" s="34"/>
      <c r="D33" s="20"/>
      <c r="E33" s="20"/>
      <c r="F33" s="42" t="s">
        <v>27</v>
      </c>
      <c r="G33" s="40">
        <f t="shared" si="9"/>
        <v>0</v>
      </c>
      <c r="H33" s="40"/>
      <c r="I33" s="40"/>
      <c r="J33" s="40"/>
      <c r="K33" s="40"/>
      <c r="L33" s="40"/>
      <c r="M33" s="43"/>
    </row>
    <row r="34" spans="1:13" ht="27.75" customHeight="1">
      <c r="A34" s="16"/>
      <c r="B34" s="33"/>
      <c r="C34" s="34"/>
      <c r="D34" s="20"/>
      <c r="E34" s="20"/>
      <c r="F34" s="37" t="s">
        <v>28</v>
      </c>
      <c r="G34" s="40">
        <f t="shared" si="9"/>
        <v>674.3</v>
      </c>
      <c r="H34" s="40"/>
      <c r="I34" s="40"/>
      <c r="J34" s="40"/>
      <c r="K34" s="40"/>
      <c r="L34" s="40">
        <v>0</v>
      </c>
      <c r="M34" s="43">
        <v>674.3</v>
      </c>
    </row>
    <row r="35" spans="1:13" ht="63" customHeight="1">
      <c r="A35" s="16"/>
      <c r="B35" s="33" t="s">
        <v>36</v>
      </c>
      <c r="C35" s="34" t="s">
        <v>37</v>
      </c>
      <c r="D35" s="20" t="s">
        <v>19</v>
      </c>
      <c r="E35" s="20" t="s">
        <v>31</v>
      </c>
      <c r="F35" s="26" t="s">
        <v>21</v>
      </c>
      <c r="G35" s="40">
        <f>G40+G39+G38+G37+G36</f>
        <v>16070.400000000001</v>
      </c>
      <c r="H35" s="40">
        <f>H40+H39+H38+H37+H36</f>
        <v>3263.7</v>
      </c>
      <c r="I35" s="40">
        <f>I40+I39+I38+I37+I36</f>
        <v>1996.9</v>
      </c>
      <c r="J35" s="40">
        <f>J40+J39+J38+J37+J36</f>
        <v>0</v>
      </c>
      <c r="K35" s="40">
        <f>K40+K39+K38+K37+K36</f>
        <v>2770.6000000000004</v>
      </c>
      <c r="L35" s="45">
        <f>L40+L39+L38+L37+L36</f>
        <v>5042.6</v>
      </c>
      <c r="M35" s="43">
        <f>M40+M39+M38+M37+M36</f>
        <v>2996.6</v>
      </c>
    </row>
    <row r="36" spans="1:13" ht="27" customHeight="1">
      <c r="A36" s="16"/>
      <c r="B36" s="33"/>
      <c r="C36" s="34"/>
      <c r="D36" s="20"/>
      <c r="E36" s="20"/>
      <c r="F36" s="37" t="s">
        <v>24</v>
      </c>
      <c r="G36" s="40">
        <f aca="true" t="shared" si="10" ref="G36:G40">H36+I36+J36+K36+L36+M36</f>
        <v>3993.5</v>
      </c>
      <c r="H36" s="40">
        <v>383.1</v>
      </c>
      <c r="I36" s="44">
        <v>92.2</v>
      </c>
      <c r="J36" s="27">
        <v>0</v>
      </c>
      <c r="K36" s="27">
        <v>111.3</v>
      </c>
      <c r="L36" s="27">
        <v>2012</v>
      </c>
      <c r="M36" s="43">
        <v>1394.9</v>
      </c>
    </row>
    <row r="37" spans="1:13" ht="32.25" customHeight="1">
      <c r="A37" s="16"/>
      <c r="B37" s="33"/>
      <c r="C37" s="34"/>
      <c r="D37" s="20"/>
      <c r="E37" s="20"/>
      <c r="F37" s="37" t="s">
        <v>25</v>
      </c>
      <c r="G37" s="40">
        <f t="shared" si="10"/>
        <v>6747.200000000001</v>
      </c>
      <c r="H37" s="40">
        <v>1787.3</v>
      </c>
      <c r="I37" s="44">
        <v>1289.7</v>
      </c>
      <c r="J37" s="27">
        <v>0</v>
      </c>
      <c r="K37" s="27">
        <v>1731.1</v>
      </c>
      <c r="L37" s="27">
        <v>1341.3</v>
      </c>
      <c r="M37" s="43">
        <v>597.8</v>
      </c>
    </row>
    <row r="38" spans="1:13" ht="27" customHeight="1">
      <c r="A38" s="16"/>
      <c r="B38" s="33"/>
      <c r="C38" s="34"/>
      <c r="D38" s="20"/>
      <c r="E38" s="20"/>
      <c r="F38" s="37" t="s">
        <v>26</v>
      </c>
      <c r="G38" s="40">
        <f t="shared" si="10"/>
        <v>556.8</v>
      </c>
      <c r="H38" s="40">
        <v>114.2</v>
      </c>
      <c r="I38" s="44">
        <v>64.2</v>
      </c>
      <c r="J38" s="27">
        <v>0</v>
      </c>
      <c r="K38" s="27">
        <v>97</v>
      </c>
      <c r="L38" s="27">
        <v>176.5</v>
      </c>
      <c r="M38" s="43">
        <v>104.9</v>
      </c>
    </row>
    <row r="39" spans="1:13" ht="15.75" customHeight="1">
      <c r="A39" s="16"/>
      <c r="B39" s="33"/>
      <c r="C39" s="34"/>
      <c r="D39" s="20"/>
      <c r="E39" s="20"/>
      <c r="F39" s="42" t="s">
        <v>27</v>
      </c>
      <c r="G39" s="40">
        <f t="shared" si="10"/>
        <v>0</v>
      </c>
      <c r="H39" s="40"/>
      <c r="I39" s="44"/>
      <c r="J39" s="27"/>
      <c r="K39" s="27">
        <v>0</v>
      </c>
      <c r="L39" s="27"/>
      <c r="M39" s="43"/>
    </row>
    <row r="40" spans="1:13" ht="24.75" customHeight="1">
      <c r="A40" s="16"/>
      <c r="B40" s="33"/>
      <c r="C40" s="34"/>
      <c r="D40" s="20"/>
      <c r="E40" s="20"/>
      <c r="F40" s="37" t="s">
        <v>28</v>
      </c>
      <c r="G40" s="40">
        <f t="shared" si="10"/>
        <v>4772.900000000001</v>
      </c>
      <c r="H40" s="40">
        <v>979.1</v>
      </c>
      <c r="I40" s="44">
        <v>550.8</v>
      </c>
      <c r="J40" s="27">
        <v>0</v>
      </c>
      <c r="K40" s="31">
        <v>831.2</v>
      </c>
      <c r="L40" s="27">
        <v>1512.8</v>
      </c>
      <c r="M40" s="43">
        <v>899</v>
      </c>
    </row>
    <row r="41" spans="1:13" ht="63.75" customHeight="1">
      <c r="A41" s="16"/>
      <c r="B41" s="33" t="s">
        <v>38</v>
      </c>
      <c r="C41" s="34" t="s">
        <v>39</v>
      </c>
      <c r="D41" s="20" t="s">
        <v>19</v>
      </c>
      <c r="E41" s="20" t="s">
        <v>31</v>
      </c>
      <c r="F41" s="26" t="s">
        <v>21</v>
      </c>
      <c r="G41" s="27">
        <f>G46+G45+G44+G43+G42</f>
        <v>2247.5</v>
      </c>
      <c r="H41" s="27">
        <f>H46+H45+H44+H43+H42</f>
        <v>0</v>
      </c>
      <c r="I41" s="27">
        <f>I46+I45+I44+I43+I42</f>
        <v>0</v>
      </c>
      <c r="J41" s="27">
        <f>J46+J45+J44+J43+J42</f>
        <v>0</v>
      </c>
      <c r="K41" s="27">
        <f>K46+K45+K44+K43+K42</f>
        <v>0</v>
      </c>
      <c r="L41" s="27">
        <f>L46+L45+L44+L43+L42</f>
        <v>0</v>
      </c>
      <c r="M41" s="43">
        <f>M46+M45+M44+M43+M42</f>
        <v>2247.5</v>
      </c>
    </row>
    <row r="42" spans="1:13" ht="24.75" customHeight="1">
      <c r="A42" s="16"/>
      <c r="B42" s="33"/>
      <c r="C42" s="34"/>
      <c r="D42" s="20"/>
      <c r="E42" s="20"/>
      <c r="F42" s="37" t="s">
        <v>24</v>
      </c>
      <c r="G42" s="27">
        <f aca="true" t="shared" si="11" ref="G42:G44">H42+I42+J42+K42+L42+M42</f>
        <v>1046.2</v>
      </c>
      <c r="H42" s="27"/>
      <c r="I42" s="27"/>
      <c r="J42" s="27">
        <v>0</v>
      </c>
      <c r="K42" s="27">
        <v>0</v>
      </c>
      <c r="L42" s="27"/>
      <c r="M42" s="43">
        <v>1046.2</v>
      </c>
    </row>
    <row r="43" spans="1:13" ht="24.75" customHeight="1">
      <c r="A43" s="16"/>
      <c r="B43" s="33"/>
      <c r="C43" s="34"/>
      <c r="D43" s="20"/>
      <c r="E43" s="20"/>
      <c r="F43" s="37" t="s">
        <v>25</v>
      </c>
      <c r="G43" s="27">
        <f t="shared" si="11"/>
        <v>448.3</v>
      </c>
      <c r="H43" s="27"/>
      <c r="I43" s="27"/>
      <c r="J43" s="27">
        <v>0</v>
      </c>
      <c r="K43" s="27">
        <v>0</v>
      </c>
      <c r="L43" s="27"/>
      <c r="M43" s="43">
        <v>448.3</v>
      </c>
    </row>
    <row r="44" spans="1:13" ht="24.75" customHeight="1">
      <c r="A44" s="16"/>
      <c r="B44" s="33"/>
      <c r="C44" s="34"/>
      <c r="D44" s="20"/>
      <c r="E44" s="20"/>
      <c r="F44" s="37" t="s">
        <v>26</v>
      </c>
      <c r="G44" s="27">
        <f t="shared" si="11"/>
        <v>78.7</v>
      </c>
      <c r="H44" s="27"/>
      <c r="I44" s="27"/>
      <c r="J44" s="27">
        <v>0</v>
      </c>
      <c r="K44" s="27">
        <v>0</v>
      </c>
      <c r="L44" s="27"/>
      <c r="M44" s="43">
        <v>78.7</v>
      </c>
    </row>
    <row r="45" spans="1:13" ht="15.75" customHeight="1">
      <c r="A45" s="16"/>
      <c r="B45" s="33"/>
      <c r="C45" s="34"/>
      <c r="D45" s="20"/>
      <c r="E45" s="20"/>
      <c r="F45" s="42" t="s">
        <v>27</v>
      </c>
      <c r="G45" s="27">
        <v>0</v>
      </c>
      <c r="H45" s="27"/>
      <c r="I45" s="27"/>
      <c r="J45" s="27"/>
      <c r="K45" s="27"/>
      <c r="L45" s="27"/>
      <c r="M45" s="43"/>
    </row>
    <row r="46" spans="1:13" ht="24.75" customHeight="1">
      <c r="A46" s="16"/>
      <c r="B46" s="33"/>
      <c r="C46" s="34"/>
      <c r="D46" s="20"/>
      <c r="E46" s="20"/>
      <c r="F46" s="37" t="s">
        <v>28</v>
      </c>
      <c r="G46" s="27">
        <f>H46+I46+J46+K46+L46+M46</f>
        <v>674.3</v>
      </c>
      <c r="H46" s="27"/>
      <c r="I46" s="27"/>
      <c r="J46" s="27">
        <v>0</v>
      </c>
      <c r="K46" s="27">
        <v>0</v>
      </c>
      <c r="L46" s="27"/>
      <c r="M46" s="43">
        <v>674.3</v>
      </c>
    </row>
    <row r="47" spans="1:13" ht="61.5" customHeight="1">
      <c r="A47" s="16"/>
      <c r="B47" s="46" t="s">
        <v>40</v>
      </c>
      <c r="C47" s="34" t="s">
        <v>41</v>
      </c>
      <c r="D47" s="20" t="s">
        <v>19</v>
      </c>
      <c r="E47" s="20" t="s">
        <v>31</v>
      </c>
      <c r="F47" s="26" t="s">
        <v>21</v>
      </c>
      <c r="G47" s="27">
        <f>G52+G51+G50+G49+G48</f>
        <v>1631.9</v>
      </c>
      <c r="H47" s="27">
        <f>H48+H49+H50+H51+H52</f>
        <v>1631.9</v>
      </c>
      <c r="I47" s="22">
        <f>I52+I51+I50+I49+I48</f>
        <v>0</v>
      </c>
      <c r="J47" s="27">
        <f>J52+J51+J50+J49+J48</f>
        <v>0</v>
      </c>
      <c r="K47" s="27">
        <f>K52+K51+K50+K49+K48</f>
        <v>0</v>
      </c>
      <c r="L47" s="22">
        <f>L52+L51+L50+L49+L48</f>
        <v>0</v>
      </c>
      <c r="M47" s="28">
        <f>M52+M51+M50+M49+M48</f>
        <v>0</v>
      </c>
    </row>
    <row r="48" spans="1:13" ht="24" customHeight="1">
      <c r="A48" s="16"/>
      <c r="B48" s="46"/>
      <c r="C48" s="34"/>
      <c r="D48" s="20"/>
      <c r="E48" s="20"/>
      <c r="F48" s="47" t="s">
        <v>24</v>
      </c>
      <c r="G48" s="27">
        <f aca="true" t="shared" si="12" ref="G48:G50">H48+I48+J48+K48+L48+M48</f>
        <v>191.6</v>
      </c>
      <c r="H48" s="27">
        <v>191.6</v>
      </c>
      <c r="I48" s="27">
        <v>0</v>
      </c>
      <c r="J48" s="27">
        <v>0</v>
      </c>
      <c r="K48" s="27">
        <v>0</v>
      </c>
      <c r="L48" s="27">
        <v>0</v>
      </c>
      <c r="M48" s="43">
        <v>0</v>
      </c>
    </row>
    <row r="49" spans="1:13" ht="24" customHeight="1">
      <c r="A49" s="16"/>
      <c r="B49" s="46"/>
      <c r="C49" s="34"/>
      <c r="D49" s="20"/>
      <c r="E49" s="20"/>
      <c r="F49" s="47" t="s">
        <v>25</v>
      </c>
      <c r="G49" s="27">
        <f t="shared" si="12"/>
        <v>893.6</v>
      </c>
      <c r="H49" s="27">
        <v>893.6</v>
      </c>
      <c r="I49" s="27">
        <v>0</v>
      </c>
      <c r="J49" s="27">
        <v>0</v>
      </c>
      <c r="K49" s="27">
        <v>0</v>
      </c>
      <c r="L49" s="27">
        <v>0</v>
      </c>
      <c r="M49" s="43">
        <v>0</v>
      </c>
    </row>
    <row r="50" spans="1:13" ht="24" customHeight="1">
      <c r="A50" s="16"/>
      <c r="B50" s="46"/>
      <c r="C50" s="34"/>
      <c r="D50" s="20"/>
      <c r="E50" s="20"/>
      <c r="F50" s="47" t="s">
        <v>26</v>
      </c>
      <c r="G50" s="27">
        <f t="shared" si="12"/>
        <v>57.1</v>
      </c>
      <c r="H50" s="27">
        <v>57.1</v>
      </c>
      <c r="I50" s="27">
        <v>0</v>
      </c>
      <c r="J50" s="27">
        <v>0</v>
      </c>
      <c r="K50" s="27">
        <v>0</v>
      </c>
      <c r="L50" s="27">
        <v>0</v>
      </c>
      <c r="M50" s="43">
        <v>0</v>
      </c>
    </row>
    <row r="51" spans="1:13" ht="15.75" customHeight="1">
      <c r="A51" s="16"/>
      <c r="B51" s="46"/>
      <c r="C51" s="34"/>
      <c r="D51" s="20"/>
      <c r="E51" s="20"/>
      <c r="F51" s="48" t="s">
        <v>27</v>
      </c>
      <c r="G51" s="27"/>
      <c r="H51" s="27"/>
      <c r="I51" s="27"/>
      <c r="J51" s="22"/>
      <c r="K51" s="27"/>
      <c r="L51" s="27"/>
      <c r="M51" s="43"/>
    </row>
    <row r="52" spans="1:13" ht="24.75" customHeight="1">
      <c r="A52" s="16"/>
      <c r="B52" s="46"/>
      <c r="C52" s="34"/>
      <c r="D52" s="20"/>
      <c r="E52" s="20"/>
      <c r="F52" s="47" t="s">
        <v>28</v>
      </c>
      <c r="G52" s="27">
        <f>H52+I52+J52+K52+L52+M52</f>
        <v>489.6</v>
      </c>
      <c r="H52" s="27">
        <v>489.6</v>
      </c>
      <c r="I52" s="27">
        <v>0</v>
      </c>
      <c r="J52" s="27">
        <v>0</v>
      </c>
      <c r="K52" s="27">
        <v>0</v>
      </c>
      <c r="L52" s="27">
        <v>0</v>
      </c>
      <c r="M52" s="43">
        <v>0</v>
      </c>
    </row>
    <row r="53" spans="1:13" ht="26.25" customHeight="1">
      <c r="A53" s="49" t="s">
        <v>42</v>
      </c>
      <c r="B53" s="50" t="s">
        <v>43</v>
      </c>
      <c r="C53" s="51" t="s">
        <v>44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63.75" customHeight="1">
      <c r="A54" s="49"/>
      <c r="B54" s="52" t="s">
        <v>45</v>
      </c>
      <c r="C54" s="7" t="s">
        <v>46</v>
      </c>
      <c r="D54" s="20" t="s">
        <v>47</v>
      </c>
      <c r="E54" s="21" t="s">
        <v>20</v>
      </c>
      <c r="F54" s="8" t="s">
        <v>21</v>
      </c>
      <c r="G54" s="53">
        <f>G60+G59+G58+G57+G56</f>
        <v>11300</v>
      </c>
      <c r="H54" s="22">
        <f>H56+H57+H58+H59+H60</f>
        <v>0</v>
      </c>
      <c r="I54" s="22">
        <f>I60+I59+I57+I56</f>
        <v>500</v>
      </c>
      <c r="J54" s="22">
        <f>J60+J59+J57+J56</f>
        <v>0</v>
      </c>
      <c r="K54" s="22">
        <f>K60+K59+K57+K56</f>
        <v>0</v>
      </c>
      <c r="L54" s="23">
        <f>L60+L59+L57+L56</f>
        <v>8300</v>
      </c>
      <c r="M54" s="24">
        <f>M60+M59+M57+M56</f>
        <v>2500</v>
      </c>
    </row>
    <row r="55" spans="1:13" ht="25.5" customHeight="1">
      <c r="A55" s="49"/>
      <c r="B55" s="52"/>
      <c r="C55" s="7"/>
      <c r="D55" s="20"/>
      <c r="E55" s="25" t="s">
        <v>48</v>
      </c>
      <c r="F55" s="25"/>
      <c r="G55" s="25">
        <f>I55+J55+K55+L55+M55+M55</f>
        <v>0</v>
      </c>
      <c r="H55" s="25"/>
      <c r="I55" s="25"/>
      <c r="J55" s="25"/>
      <c r="K55" s="25"/>
      <c r="L55" s="25"/>
      <c r="M55" s="25"/>
    </row>
    <row r="56" spans="1:13" ht="26.25" customHeight="1">
      <c r="A56" s="49"/>
      <c r="B56" s="52"/>
      <c r="C56" s="7"/>
      <c r="D56" s="20"/>
      <c r="E56" s="20"/>
      <c r="F56" s="37" t="s">
        <v>24</v>
      </c>
      <c r="G56" s="40">
        <f aca="true" t="shared" si="13" ref="G56:G57">H56+I56+J56+K56+L56+M56</f>
        <v>5377.3</v>
      </c>
      <c r="H56" s="27">
        <f aca="true" t="shared" si="14" ref="H56:H57">H86+H80+H74+H68+H62</f>
        <v>0</v>
      </c>
      <c r="I56" s="27">
        <f aca="true" t="shared" si="15" ref="I56:I57">I86+I80+I74+I68+I62</f>
        <v>330.3</v>
      </c>
      <c r="J56" s="27">
        <f aca="true" t="shared" si="16" ref="J56:J57">J86+J80+J74+J68+J62</f>
        <v>0</v>
      </c>
      <c r="K56" s="27">
        <f aca="true" t="shared" si="17" ref="K56:K57">K86+K80+K74+K68+K62</f>
        <v>0</v>
      </c>
      <c r="L56" s="27">
        <f aca="true" t="shared" si="18" ref="L56:L57">L86+L80+L74+L68+L62</f>
        <v>3822</v>
      </c>
      <c r="M56" s="28">
        <f aca="true" t="shared" si="19" ref="M56:M57">M86+M80+M74+M68+M62</f>
        <v>1225</v>
      </c>
    </row>
    <row r="57" spans="1:13" ht="24" customHeight="1">
      <c r="A57" s="49"/>
      <c r="B57" s="52"/>
      <c r="C57" s="7"/>
      <c r="D57" s="20"/>
      <c r="E57" s="20"/>
      <c r="F57" s="37" t="s">
        <v>25</v>
      </c>
      <c r="G57" s="40">
        <f t="shared" si="13"/>
        <v>2532.7</v>
      </c>
      <c r="H57" s="27">
        <f t="shared" si="14"/>
        <v>0</v>
      </c>
      <c r="I57" s="27">
        <f t="shared" si="15"/>
        <v>19.7</v>
      </c>
      <c r="J57" s="27">
        <f t="shared" si="16"/>
        <v>0</v>
      </c>
      <c r="K57" s="27">
        <f t="shared" si="17"/>
        <v>0</v>
      </c>
      <c r="L57" s="27">
        <f t="shared" si="18"/>
        <v>1988</v>
      </c>
      <c r="M57" s="28">
        <f t="shared" si="19"/>
        <v>525</v>
      </c>
    </row>
    <row r="58" spans="1:13" ht="22.5" customHeight="1">
      <c r="A58" s="49"/>
      <c r="B58" s="52"/>
      <c r="C58" s="7"/>
      <c r="D58" s="20"/>
      <c r="E58" s="20"/>
      <c r="F58" s="37" t="s">
        <v>49</v>
      </c>
      <c r="G58" s="53"/>
      <c r="H58" s="22"/>
      <c r="I58" s="22"/>
      <c r="J58" s="22"/>
      <c r="K58" s="22"/>
      <c r="L58" s="22"/>
      <c r="M58" s="28"/>
    </row>
    <row r="59" spans="1:13" ht="13.5" customHeight="1">
      <c r="A59" s="49"/>
      <c r="B59" s="52"/>
      <c r="C59" s="7"/>
      <c r="D59" s="20"/>
      <c r="E59" s="20"/>
      <c r="F59" s="42" t="s">
        <v>27</v>
      </c>
      <c r="G59" s="40">
        <f aca="true" t="shared" si="20" ref="G59:G60">H59+I59+J59+K59+L59+M59</f>
        <v>2440</v>
      </c>
      <c r="H59" s="27">
        <f aca="true" t="shared" si="21" ref="H59:H60">H89+H83+H77+H71+H65</f>
        <v>0</v>
      </c>
      <c r="I59" s="27">
        <f aca="true" t="shared" si="22" ref="I59:I60">I89+I83+I77+I71+I65</f>
        <v>100</v>
      </c>
      <c r="J59" s="27">
        <f aca="true" t="shared" si="23" ref="J59:J60">J89+J83+J77+J71+J65</f>
        <v>0</v>
      </c>
      <c r="K59" s="27">
        <f aca="true" t="shared" si="24" ref="K59:K60">K89+K83+K77+K71+K65</f>
        <v>0</v>
      </c>
      <c r="L59" s="27">
        <f aca="true" t="shared" si="25" ref="L59:L60">L89+L83+L77+L71+L65</f>
        <v>1890</v>
      </c>
      <c r="M59" s="28">
        <f aca="true" t="shared" si="26" ref="M59:M60">M89+M83+M77+M71+M65</f>
        <v>450</v>
      </c>
    </row>
    <row r="60" spans="1:13" ht="27" customHeight="1">
      <c r="A60" s="49"/>
      <c r="B60" s="52"/>
      <c r="C60" s="7"/>
      <c r="D60" s="20"/>
      <c r="E60" s="20"/>
      <c r="F60" s="37" t="s">
        <v>28</v>
      </c>
      <c r="G60" s="40">
        <f t="shared" si="20"/>
        <v>950</v>
      </c>
      <c r="H60" s="27">
        <f t="shared" si="21"/>
        <v>0</v>
      </c>
      <c r="I60" s="27">
        <f t="shared" si="22"/>
        <v>50</v>
      </c>
      <c r="J60" s="27">
        <f t="shared" si="23"/>
        <v>0</v>
      </c>
      <c r="K60" s="27">
        <f t="shared" si="24"/>
        <v>0</v>
      </c>
      <c r="L60" s="27">
        <f t="shared" si="25"/>
        <v>600</v>
      </c>
      <c r="M60" s="28">
        <f t="shared" si="26"/>
        <v>300</v>
      </c>
    </row>
    <row r="61" spans="1:13" ht="63.75" customHeight="1">
      <c r="A61" s="49"/>
      <c r="B61" s="33" t="s">
        <v>50</v>
      </c>
      <c r="C61" s="34" t="s">
        <v>30</v>
      </c>
      <c r="D61" s="20" t="s">
        <v>47</v>
      </c>
      <c r="E61" s="34" t="s">
        <v>30</v>
      </c>
      <c r="F61" s="26" t="s">
        <v>21</v>
      </c>
      <c r="G61" s="40">
        <f>G66+G65+G64+G63+G62</f>
        <v>0</v>
      </c>
      <c r="H61" s="27">
        <f>H62+H63+H64+H65+H66</f>
        <v>0</v>
      </c>
      <c r="I61" s="27">
        <f>I62+I63+I64+I65+I66</f>
        <v>0</v>
      </c>
      <c r="J61" s="40">
        <f>J66+J65+J64+J63+J62</f>
        <v>0</v>
      </c>
      <c r="K61" s="27">
        <f>K62+K63+K64+K65+K66</f>
        <v>0</v>
      </c>
      <c r="L61" s="27">
        <f>L62+L63+L64+L65+L66</f>
        <v>0</v>
      </c>
      <c r="M61" s="43">
        <f>M62+M63+M64+M65+M66</f>
        <v>0</v>
      </c>
    </row>
    <row r="62" spans="1:13" ht="27" customHeight="1">
      <c r="A62" s="49"/>
      <c r="B62" s="33"/>
      <c r="C62" s="34"/>
      <c r="D62" s="20"/>
      <c r="E62" s="20"/>
      <c r="F62" s="37" t="s">
        <v>24</v>
      </c>
      <c r="G62" s="40">
        <f>I62+J62+K62+L62+M62+M62</f>
        <v>0</v>
      </c>
      <c r="H62" s="27"/>
      <c r="I62" s="27"/>
      <c r="J62" s="40">
        <v>0</v>
      </c>
      <c r="K62" s="27">
        <v>0</v>
      </c>
      <c r="L62" s="27"/>
      <c r="M62" s="43"/>
    </row>
    <row r="63" spans="1:13" ht="26.25" customHeight="1">
      <c r="A63" s="49"/>
      <c r="B63" s="33"/>
      <c r="C63" s="34"/>
      <c r="D63" s="20"/>
      <c r="E63" s="20"/>
      <c r="F63" s="37" t="s">
        <v>25</v>
      </c>
      <c r="G63" s="40">
        <f>H63+I63+J63+K63+L63+M63</f>
        <v>0</v>
      </c>
      <c r="H63" s="27"/>
      <c r="I63" s="27"/>
      <c r="J63" s="40">
        <v>0</v>
      </c>
      <c r="K63" s="27">
        <v>0</v>
      </c>
      <c r="L63" s="27"/>
      <c r="M63" s="43"/>
    </row>
    <row r="64" spans="1:13" ht="22.5" customHeight="1">
      <c r="A64" s="49"/>
      <c r="B64" s="33"/>
      <c r="C64" s="34"/>
      <c r="D64" s="20"/>
      <c r="E64" s="20"/>
      <c r="F64" s="37" t="s">
        <v>26</v>
      </c>
      <c r="G64" s="53"/>
      <c r="H64" s="53"/>
      <c r="I64" s="27"/>
      <c r="J64" s="40"/>
      <c r="K64" s="27"/>
      <c r="L64" s="27"/>
      <c r="M64" s="43"/>
    </row>
    <row r="65" spans="1:13" ht="13.5" customHeight="1">
      <c r="A65" s="49"/>
      <c r="B65" s="33"/>
      <c r="C65" s="34"/>
      <c r="D65" s="20"/>
      <c r="E65" s="20"/>
      <c r="F65" s="42" t="s">
        <v>27</v>
      </c>
      <c r="G65" s="40">
        <f aca="true" t="shared" si="27" ref="G65:G66">H65+I65+J65+K65+L65+M65</f>
        <v>0</v>
      </c>
      <c r="H65" s="53"/>
      <c r="I65" s="27"/>
      <c r="J65" s="40">
        <v>0</v>
      </c>
      <c r="K65" s="27">
        <v>0</v>
      </c>
      <c r="L65" s="27"/>
      <c r="M65" s="43"/>
    </row>
    <row r="66" spans="1:13" ht="23.25" customHeight="1">
      <c r="A66" s="49"/>
      <c r="B66" s="33"/>
      <c r="C66" s="34"/>
      <c r="D66" s="20"/>
      <c r="E66" s="34"/>
      <c r="F66" s="37" t="s">
        <v>28</v>
      </c>
      <c r="G66" s="40">
        <f t="shared" si="27"/>
        <v>0</v>
      </c>
      <c r="H66" s="53"/>
      <c r="I66" s="27"/>
      <c r="J66" s="40">
        <v>0</v>
      </c>
      <c r="K66" s="27">
        <v>0</v>
      </c>
      <c r="L66" s="27"/>
      <c r="M66" s="43"/>
    </row>
    <row r="67" spans="1:13" ht="61.5" customHeight="1">
      <c r="A67" s="49"/>
      <c r="B67" s="33" t="s">
        <v>51</v>
      </c>
      <c r="C67" s="34" t="s">
        <v>35</v>
      </c>
      <c r="D67" s="20" t="s">
        <v>47</v>
      </c>
      <c r="E67" s="34" t="s">
        <v>35</v>
      </c>
      <c r="F67" s="26" t="s">
        <v>21</v>
      </c>
      <c r="G67" s="40">
        <f>G72+G71+G70+G69+G68</f>
        <v>0</v>
      </c>
      <c r="H67" s="53">
        <f>H68+H69+H70+H71+H72</f>
        <v>0</v>
      </c>
      <c r="I67" s="40">
        <f>I72+I71+I70+I69+I68</f>
        <v>0</v>
      </c>
      <c r="J67" s="40">
        <f>J68+J69+J70+J71+J72</f>
        <v>0</v>
      </c>
      <c r="K67" s="27">
        <f>K68+K69+K70+K71+K72</f>
        <v>0</v>
      </c>
      <c r="L67" s="27">
        <f>L68+L69+L70+L71+L72</f>
        <v>0</v>
      </c>
      <c r="M67" s="43">
        <f>M68+M69+M70+M71+M72</f>
        <v>0</v>
      </c>
    </row>
    <row r="68" spans="1:13" ht="23.25" customHeight="1">
      <c r="A68" s="49"/>
      <c r="B68" s="33"/>
      <c r="C68" s="34"/>
      <c r="D68" s="20"/>
      <c r="E68" s="34"/>
      <c r="F68" s="37" t="s">
        <v>24</v>
      </c>
      <c r="G68" s="40">
        <f>I68+J68+K68+L68+M68+M68</f>
        <v>0</v>
      </c>
      <c r="H68" s="53"/>
      <c r="I68" s="40">
        <v>0</v>
      </c>
      <c r="J68" s="40"/>
      <c r="K68" s="27"/>
      <c r="L68" s="27"/>
      <c r="M68" s="43"/>
    </row>
    <row r="69" spans="1:13" ht="23.25" customHeight="1">
      <c r="A69" s="49"/>
      <c r="B69" s="33"/>
      <c r="C69" s="34"/>
      <c r="D69" s="20"/>
      <c r="E69" s="34"/>
      <c r="F69" s="37" t="s">
        <v>25</v>
      </c>
      <c r="G69" s="40">
        <f>H69+I69+J69+K69+L69+M69</f>
        <v>0</v>
      </c>
      <c r="H69" s="53"/>
      <c r="I69" s="40">
        <v>0</v>
      </c>
      <c r="J69" s="40"/>
      <c r="K69" s="27"/>
      <c r="L69" s="27"/>
      <c r="M69" s="43"/>
    </row>
    <row r="70" spans="1:13" ht="23.25" customHeight="1">
      <c r="A70" s="49"/>
      <c r="B70" s="33"/>
      <c r="C70" s="34"/>
      <c r="D70" s="20"/>
      <c r="E70" s="34"/>
      <c r="F70" s="37" t="s">
        <v>26</v>
      </c>
      <c r="G70" s="53"/>
      <c r="H70" s="53"/>
      <c r="I70" s="40"/>
      <c r="J70" s="40"/>
      <c r="K70" s="27"/>
      <c r="L70" s="27"/>
      <c r="M70" s="43"/>
    </row>
    <row r="71" spans="1:13" ht="17.25" customHeight="1">
      <c r="A71" s="49"/>
      <c r="B71" s="33"/>
      <c r="C71" s="34"/>
      <c r="D71" s="20"/>
      <c r="E71" s="34"/>
      <c r="F71" s="42" t="s">
        <v>27</v>
      </c>
      <c r="G71" s="40">
        <f aca="true" t="shared" si="28" ref="G71:G72">H71+I71+J71+K71+L71+M71</f>
        <v>0</v>
      </c>
      <c r="H71" s="53"/>
      <c r="I71" s="40">
        <v>0</v>
      </c>
      <c r="J71" s="40"/>
      <c r="K71" s="27"/>
      <c r="L71" s="27"/>
      <c r="M71" s="43"/>
    </row>
    <row r="72" spans="1:13" ht="23.25" customHeight="1">
      <c r="A72" s="49"/>
      <c r="B72" s="33"/>
      <c r="C72" s="34"/>
      <c r="D72" s="20"/>
      <c r="E72" s="34"/>
      <c r="F72" s="37" t="s">
        <v>28</v>
      </c>
      <c r="G72" s="40">
        <f t="shared" si="28"/>
        <v>0</v>
      </c>
      <c r="H72" s="53"/>
      <c r="I72" s="40">
        <v>0</v>
      </c>
      <c r="J72" s="40"/>
      <c r="K72" s="27"/>
      <c r="L72" s="27"/>
      <c r="M72" s="43"/>
    </row>
    <row r="73" spans="1:13" ht="61.5" customHeight="1">
      <c r="A73" s="49"/>
      <c r="B73" s="33" t="s">
        <v>52</v>
      </c>
      <c r="C73" s="34" t="s">
        <v>53</v>
      </c>
      <c r="D73" s="20" t="s">
        <v>47</v>
      </c>
      <c r="E73" s="34" t="s">
        <v>53</v>
      </c>
      <c r="F73" s="26" t="s">
        <v>21</v>
      </c>
      <c r="G73" s="40">
        <f>G78+G77+G76+G75+G74</f>
        <v>3000</v>
      </c>
      <c r="H73" s="53">
        <f>H74+H75+H76+H77+H78</f>
        <v>0</v>
      </c>
      <c r="I73" s="40">
        <f>I78+I77+I76+I75+I74</f>
        <v>500</v>
      </c>
      <c r="J73" s="40">
        <f>J74+J75+J76+J77+J78</f>
        <v>0</v>
      </c>
      <c r="K73" s="28">
        <f>K78+K77+K75+K74</f>
        <v>0</v>
      </c>
      <c r="L73" s="27">
        <f>L74+L75+L76+L77+L78</f>
        <v>2500</v>
      </c>
      <c r="M73" s="43">
        <f>M74+M75+M76+M77+M78</f>
        <v>0</v>
      </c>
    </row>
    <row r="74" spans="1:13" ht="23.25" customHeight="1">
      <c r="A74" s="49"/>
      <c r="B74" s="33"/>
      <c r="C74" s="34"/>
      <c r="D74" s="20"/>
      <c r="E74" s="34"/>
      <c r="F74" s="37" t="s">
        <v>24</v>
      </c>
      <c r="G74" s="40">
        <f>I74+J74+K74+L74+M74+M74</f>
        <v>1555.3</v>
      </c>
      <c r="H74" s="53"/>
      <c r="I74" s="40">
        <v>330.3</v>
      </c>
      <c r="J74" s="27">
        <v>0</v>
      </c>
      <c r="K74" s="27">
        <v>0</v>
      </c>
      <c r="L74" s="27">
        <v>1225</v>
      </c>
      <c r="M74" s="43"/>
    </row>
    <row r="75" spans="1:13" ht="23.25" customHeight="1">
      <c r="A75" s="49"/>
      <c r="B75" s="33"/>
      <c r="C75" s="34"/>
      <c r="D75" s="20"/>
      <c r="E75" s="34"/>
      <c r="F75" s="37" t="s">
        <v>25</v>
      </c>
      <c r="G75" s="40">
        <f>H75+I75+J75+K75+L75+M75</f>
        <v>544.7</v>
      </c>
      <c r="H75" s="53"/>
      <c r="I75" s="40">
        <v>19.7</v>
      </c>
      <c r="J75" s="27">
        <v>0</v>
      </c>
      <c r="K75" s="27">
        <v>0</v>
      </c>
      <c r="L75" s="27">
        <v>525</v>
      </c>
      <c r="M75" s="43"/>
    </row>
    <row r="76" spans="1:13" ht="23.25" customHeight="1">
      <c r="A76" s="49"/>
      <c r="B76" s="33"/>
      <c r="C76" s="34"/>
      <c r="D76" s="20"/>
      <c r="E76" s="34"/>
      <c r="F76" s="37" t="s">
        <v>26</v>
      </c>
      <c r="G76" s="53"/>
      <c r="H76" s="53"/>
      <c r="I76" s="40"/>
      <c r="J76" s="27"/>
      <c r="K76" s="27"/>
      <c r="L76" s="27"/>
      <c r="M76" s="43"/>
    </row>
    <row r="77" spans="1:13" ht="15.75" customHeight="1">
      <c r="A77" s="49"/>
      <c r="B77" s="33"/>
      <c r="C77" s="34"/>
      <c r="D77" s="20"/>
      <c r="E77" s="34"/>
      <c r="F77" s="42" t="s">
        <v>27</v>
      </c>
      <c r="G77" s="40">
        <f aca="true" t="shared" si="29" ref="G77:G78">H77+I77+J77+K77+L77+M77</f>
        <v>700</v>
      </c>
      <c r="H77" s="53"/>
      <c r="I77" s="40">
        <v>100</v>
      </c>
      <c r="J77" s="27">
        <v>0</v>
      </c>
      <c r="K77" s="27">
        <v>0</v>
      </c>
      <c r="L77" s="27">
        <v>600</v>
      </c>
      <c r="M77" s="43"/>
    </row>
    <row r="78" spans="1:13" ht="23.25" customHeight="1">
      <c r="A78" s="49"/>
      <c r="B78" s="33"/>
      <c r="C78" s="34"/>
      <c r="D78" s="20"/>
      <c r="E78" s="34"/>
      <c r="F78" s="37" t="s">
        <v>28</v>
      </c>
      <c r="G78" s="40">
        <f t="shared" si="29"/>
        <v>200</v>
      </c>
      <c r="H78" s="53"/>
      <c r="I78" s="40">
        <v>50</v>
      </c>
      <c r="J78" s="27">
        <v>0</v>
      </c>
      <c r="K78" s="27">
        <v>0</v>
      </c>
      <c r="L78" s="27">
        <v>150</v>
      </c>
      <c r="M78" s="43"/>
    </row>
    <row r="79" spans="1:13" ht="61.5" customHeight="1">
      <c r="A79" s="49"/>
      <c r="B79" s="33" t="s">
        <v>54</v>
      </c>
      <c r="C79" s="34" t="s">
        <v>37</v>
      </c>
      <c r="D79" s="20" t="s">
        <v>47</v>
      </c>
      <c r="E79" s="54" t="s">
        <v>37</v>
      </c>
      <c r="F79" s="26" t="s">
        <v>21</v>
      </c>
      <c r="G79" s="40">
        <f>G84+G83+G82+G81+G80</f>
        <v>4800</v>
      </c>
      <c r="H79" s="27">
        <f>H80+H81+H82+H83+H84</f>
        <v>0</v>
      </c>
      <c r="I79" s="40">
        <f>I84+I83+I82+I81+I80</f>
        <v>0</v>
      </c>
      <c r="J79" s="40">
        <f>J84+J83+J82+J81+J80</f>
        <v>0</v>
      </c>
      <c r="K79" s="28">
        <f>K84+K83+K81+K80</f>
        <v>0</v>
      </c>
      <c r="L79" s="28">
        <f>L84+L83+L81+L80</f>
        <v>2300</v>
      </c>
      <c r="M79" s="28">
        <f>M84+M83+M81+M80</f>
        <v>2500</v>
      </c>
    </row>
    <row r="80" spans="1:13" ht="27" customHeight="1">
      <c r="A80" s="49"/>
      <c r="B80" s="33"/>
      <c r="C80" s="34"/>
      <c r="D80" s="20"/>
      <c r="E80" s="54"/>
      <c r="F80" s="37" t="s">
        <v>24</v>
      </c>
      <c r="G80" s="40">
        <f aca="true" t="shared" si="30" ref="G80:G81">H80+I80+J80+K80+L80+M80</f>
        <v>2352</v>
      </c>
      <c r="H80" s="27">
        <v>0</v>
      </c>
      <c r="I80" s="40">
        <v>0</v>
      </c>
      <c r="J80" s="40">
        <v>0</v>
      </c>
      <c r="K80" s="28">
        <v>0</v>
      </c>
      <c r="L80" s="27">
        <v>1127</v>
      </c>
      <c r="M80" s="28">
        <v>1225</v>
      </c>
    </row>
    <row r="81" spans="1:13" ht="24" customHeight="1">
      <c r="A81" s="49"/>
      <c r="B81" s="33"/>
      <c r="C81" s="34"/>
      <c r="D81" s="20"/>
      <c r="E81" s="54"/>
      <c r="F81" s="37" t="s">
        <v>25</v>
      </c>
      <c r="G81" s="40">
        <f t="shared" si="30"/>
        <v>1008</v>
      </c>
      <c r="H81" s="27">
        <v>0</v>
      </c>
      <c r="I81" s="40">
        <v>0</v>
      </c>
      <c r="J81" s="40">
        <v>0</v>
      </c>
      <c r="K81" s="28">
        <v>0</v>
      </c>
      <c r="L81" s="27">
        <v>483</v>
      </c>
      <c r="M81" s="28">
        <v>525</v>
      </c>
    </row>
    <row r="82" spans="1:13" ht="22.5" customHeight="1">
      <c r="A82" s="49"/>
      <c r="B82" s="33"/>
      <c r="C82" s="34"/>
      <c r="D82" s="20"/>
      <c r="E82" s="54"/>
      <c r="F82" s="37" t="s">
        <v>26</v>
      </c>
      <c r="G82" s="53"/>
      <c r="H82" s="27"/>
      <c r="I82" s="40"/>
      <c r="J82" s="40"/>
      <c r="K82" s="40"/>
      <c r="L82" s="27"/>
      <c r="M82" s="43"/>
    </row>
    <row r="83" spans="1:13" ht="13.5" customHeight="1">
      <c r="A83" s="49"/>
      <c r="B83" s="33"/>
      <c r="C83" s="34"/>
      <c r="D83" s="20"/>
      <c r="E83" s="54"/>
      <c r="F83" s="42" t="s">
        <v>27</v>
      </c>
      <c r="G83" s="40">
        <f aca="true" t="shared" si="31" ref="G83:G84">H83+I83+J83+K83+L83+M83</f>
        <v>840</v>
      </c>
      <c r="H83" s="27">
        <v>0</v>
      </c>
      <c r="I83" s="40">
        <v>0</v>
      </c>
      <c r="J83" s="40">
        <v>0</v>
      </c>
      <c r="K83" s="40">
        <v>0</v>
      </c>
      <c r="L83" s="27">
        <v>390</v>
      </c>
      <c r="M83" s="43">
        <v>450</v>
      </c>
    </row>
    <row r="84" spans="1:13" ht="24" customHeight="1">
      <c r="A84" s="49"/>
      <c r="B84" s="33"/>
      <c r="C84" s="34"/>
      <c r="D84" s="20"/>
      <c r="E84" s="54"/>
      <c r="F84" s="37" t="s">
        <v>28</v>
      </c>
      <c r="G84" s="40">
        <f t="shared" si="31"/>
        <v>600</v>
      </c>
      <c r="H84" s="27">
        <v>0</v>
      </c>
      <c r="I84" s="40">
        <v>0</v>
      </c>
      <c r="J84" s="40">
        <v>0</v>
      </c>
      <c r="K84" s="40">
        <v>0</v>
      </c>
      <c r="L84" s="27">
        <v>300</v>
      </c>
      <c r="M84" s="43">
        <v>300</v>
      </c>
    </row>
    <row r="85" spans="1:13" ht="64.5" customHeight="1">
      <c r="A85" s="49"/>
      <c r="B85" s="55" t="s">
        <v>55</v>
      </c>
      <c r="C85" s="34" t="s">
        <v>41</v>
      </c>
      <c r="D85" s="20" t="s">
        <v>47</v>
      </c>
      <c r="E85" s="34" t="s">
        <v>41</v>
      </c>
      <c r="F85" s="26" t="s">
        <v>21</v>
      </c>
      <c r="G85" s="40">
        <f>G90+G89+G88+G87+G86</f>
        <v>3500</v>
      </c>
      <c r="H85" s="27">
        <f>H86+H87+H88+H89+H90</f>
        <v>0</v>
      </c>
      <c r="I85" s="40">
        <f>I86+I87+I88+I89+I90</f>
        <v>0</v>
      </c>
      <c r="J85" s="40">
        <f>J86+J87+J88+J89+J90</f>
        <v>0</v>
      </c>
      <c r="K85" s="28">
        <f>K90+K89+K87+K86</f>
        <v>0</v>
      </c>
      <c r="L85" s="40">
        <f>L86+L87+L88+L89+L90</f>
        <v>3500</v>
      </c>
      <c r="M85" s="28">
        <f>M86+M87+M88+M89+M90</f>
        <v>0</v>
      </c>
    </row>
    <row r="86" spans="1:13" ht="26.25" customHeight="1">
      <c r="A86" s="49"/>
      <c r="B86" s="55"/>
      <c r="C86" s="34"/>
      <c r="D86" s="20"/>
      <c r="E86" s="34"/>
      <c r="F86" s="37" t="s">
        <v>24</v>
      </c>
      <c r="G86" s="40">
        <f>I86+J86+K86+L86+M86+M86</f>
        <v>1470</v>
      </c>
      <c r="H86" s="27"/>
      <c r="I86" s="40"/>
      <c r="J86" s="27">
        <v>0</v>
      </c>
      <c r="K86" s="27">
        <v>0</v>
      </c>
      <c r="L86" s="27">
        <v>1470</v>
      </c>
      <c r="M86" s="28"/>
    </row>
    <row r="87" spans="1:13" ht="26.25" customHeight="1">
      <c r="A87" s="49"/>
      <c r="B87" s="55"/>
      <c r="C87" s="34"/>
      <c r="D87" s="20"/>
      <c r="E87" s="34"/>
      <c r="F87" s="37" t="s">
        <v>25</v>
      </c>
      <c r="G87" s="40">
        <f>H87+I87+J87+K87+L87+M87</f>
        <v>980</v>
      </c>
      <c r="H87" s="27"/>
      <c r="I87" s="40"/>
      <c r="J87" s="27">
        <v>0</v>
      </c>
      <c r="K87" s="27">
        <v>0</v>
      </c>
      <c r="L87" s="27">
        <v>980</v>
      </c>
      <c r="M87" s="28"/>
    </row>
    <row r="88" spans="1:13" ht="27" customHeight="1">
      <c r="A88" s="49"/>
      <c r="B88" s="55"/>
      <c r="C88" s="34"/>
      <c r="D88" s="20"/>
      <c r="E88" s="34"/>
      <c r="F88" s="37" t="s">
        <v>26</v>
      </c>
      <c r="G88" s="53"/>
      <c r="H88" s="27"/>
      <c r="I88" s="40"/>
      <c r="J88" s="27"/>
      <c r="K88" s="27"/>
      <c r="L88" s="27"/>
      <c r="M88" s="28"/>
    </row>
    <row r="89" spans="1:13" ht="13.5" customHeight="1">
      <c r="A89" s="49"/>
      <c r="B89" s="55"/>
      <c r="C89" s="34"/>
      <c r="D89" s="20"/>
      <c r="E89" s="34"/>
      <c r="F89" s="42" t="s">
        <v>27</v>
      </c>
      <c r="G89" s="40">
        <f aca="true" t="shared" si="32" ref="G89:G90">H89+I89+J89+K89+L89+M89</f>
        <v>900</v>
      </c>
      <c r="H89" s="27"/>
      <c r="I89" s="40"/>
      <c r="J89" s="27">
        <v>0</v>
      </c>
      <c r="K89" s="27">
        <v>0</v>
      </c>
      <c r="L89" s="27">
        <v>900</v>
      </c>
      <c r="M89" s="28"/>
    </row>
    <row r="90" spans="1:13" ht="24.75" customHeight="1">
      <c r="A90" s="49"/>
      <c r="B90" s="55"/>
      <c r="C90" s="34"/>
      <c r="D90" s="20"/>
      <c r="E90" s="34"/>
      <c r="F90" s="37" t="s">
        <v>28</v>
      </c>
      <c r="G90" s="40">
        <f t="shared" si="32"/>
        <v>150</v>
      </c>
      <c r="H90" s="27"/>
      <c r="I90" s="40"/>
      <c r="J90" s="27">
        <v>0</v>
      </c>
      <c r="K90" s="27">
        <v>0</v>
      </c>
      <c r="L90" s="27">
        <v>150</v>
      </c>
      <c r="M90" s="28"/>
    </row>
    <row r="91" spans="1:13" ht="24.75" customHeight="1">
      <c r="A91" s="49"/>
      <c r="B91" s="56" t="s">
        <v>56</v>
      </c>
      <c r="C91" s="57" t="s">
        <v>57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63" customHeight="1">
      <c r="A92" s="10" t="s">
        <v>58</v>
      </c>
      <c r="B92" s="52" t="s">
        <v>59</v>
      </c>
      <c r="C92" s="7" t="s">
        <v>60</v>
      </c>
      <c r="D92" s="20" t="s">
        <v>61</v>
      </c>
      <c r="E92" s="20"/>
      <c r="F92" s="8" t="s">
        <v>21</v>
      </c>
      <c r="G92" s="58">
        <f>G98+G97+G96+G95+G94</f>
        <v>334081.39999999997</v>
      </c>
      <c r="H92" s="58">
        <f>H98+H97+H96+H95+H94</f>
        <v>19024.5</v>
      </c>
      <c r="I92" s="22">
        <f>I98+I97+I96+I95+I94</f>
        <v>0</v>
      </c>
      <c r="J92" s="22">
        <f>J98+J97+J96+J95+J94</f>
        <v>15729.099999999999</v>
      </c>
      <c r="K92" s="23">
        <f>K98+K97+K96+K95+K94</f>
        <v>0</v>
      </c>
      <c r="L92" s="23">
        <f>L98+L97+L96+L95+L94</f>
        <v>299327.8</v>
      </c>
      <c r="M92" s="24">
        <f>M98+M97+M96+M95+M94</f>
        <v>0</v>
      </c>
    </row>
    <row r="93" spans="1:13" ht="21" customHeight="1">
      <c r="A93" s="10"/>
      <c r="B93" s="52"/>
      <c r="C93" s="7"/>
      <c r="D93" s="20"/>
      <c r="E93" s="25" t="s">
        <v>48</v>
      </c>
      <c r="F93" s="25"/>
      <c r="G93" s="25"/>
      <c r="H93" s="25"/>
      <c r="I93" s="25"/>
      <c r="J93" s="25"/>
      <c r="K93" s="25"/>
      <c r="L93" s="25"/>
      <c r="M93" s="25"/>
    </row>
    <row r="94" spans="1:13" ht="24.75" customHeight="1">
      <c r="A94" s="10"/>
      <c r="B94" s="52"/>
      <c r="C94" s="7"/>
      <c r="D94" s="20"/>
      <c r="E94" s="34" t="s">
        <v>62</v>
      </c>
      <c r="F94" s="37" t="s">
        <v>24</v>
      </c>
      <c r="G94" s="59">
        <f aca="true" t="shared" si="33" ref="G94:G98">H94+I94+J94+K94+L94+M94</f>
        <v>302630.1</v>
      </c>
      <c r="H94" s="59">
        <f aca="true" t="shared" si="34" ref="H94:H98">H100+H172+H196+H226+H286</f>
        <v>14178.800000000001</v>
      </c>
      <c r="I94" s="27">
        <f aca="true" t="shared" si="35" ref="I94:I98">I100+I172+I196+I226+I286</f>
        <v>0</v>
      </c>
      <c r="J94" s="27">
        <f aca="true" t="shared" si="36" ref="J94:J98">J100+J172+J196+J226+J286</f>
        <v>12660.8</v>
      </c>
      <c r="K94" s="27">
        <f aca="true" t="shared" si="37" ref="K94:K98">K100+K172+K196+K226+K286</f>
        <v>0</v>
      </c>
      <c r="L94" s="27">
        <f>L100+L172+L196+L226+L286</f>
        <v>275790.5</v>
      </c>
      <c r="M94" s="28">
        <f aca="true" t="shared" si="38" ref="M94:M96">M100+M172+M196+M226+M286</f>
        <v>0</v>
      </c>
    </row>
    <row r="95" spans="1:13" ht="24.75" customHeight="1">
      <c r="A95" s="10"/>
      <c r="B95" s="52"/>
      <c r="C95" s="7"/>
      <c r="D95" s="20"/>
      <c r="E95" s="34"/>
      <c r="F95" s="37" t="s">
        <v>25</v>
      </c>
      <c r="G95" s="27">
        <f t="shared" si="33"/>
        <v>19328.899999999998</v>
      </c>
      <c r="H95" s="27">
        <f t="shared" si="34"/>
        <v>4235.2</v>
      </c>
      <c r="I95" s="27">
        <f t="shared" si="35"/>
        <v>0</v>
      </c>
      <c r="J95" s="27">
        <f t="shared" si="36"/>
        <v>2264.8</v>
      </c>
      <c r="K95" s="27">
        <f t="shared" si="37"/>
        <v>0</v>
      </c>
      <c r="L95" s="27">
        <f>L101+L197+L227+L287</f>
        <v>12828.899999999998</v>
      </c>
      <c r="M95" s="28">
        <f t="shared" si="38"/>
        <v>0</v>
      </c>
    </row>
    <row r="96" spans="1:13" ht="24.75" customHeight="1">
      <c r="A96" s="10"/>
      <c r="B96" s="52"/>
      <c r="C96" s="7"/>
      <c r="D96" s="20"/>
      <c r="E96" s="34"/>
      <c r="F96" s="37" t="s">
        <v>49</v>
      </c>
      <c r="G96" s="59">
        <f t="shared" si="33"/>
        <v>7788.500000000001</v>
      </c>
      <c r="H96" s="59">
        <f t="shared" si="34"/>
        <v>377.5</v>
      </c>
      <c r="I96" s="27">
        <f t="shared" si="35"/>
        <v>0</v>
      </c>
      <c r="J96" s="27">
        <f t="shared" si="36"/>
        <v>340.1</v>
      </c>
      <c r="K96" s="27">
        <f t="shared" si="37"/>
        <v>0</v>
      </c>
      <c r="L96" s="27">
        <f aca="true" t="shared" si="39" ref="L96:L98">L102+L174+L198+L228+L288</f>
        <v>7070.900000000001</v>
      </c>
      <c r="M96" s="28">
        <f t="shared" si="38"/>
        <v>0</v>
      </c>
    </row>
    <row r="97" spans="1:13" ht="15.75" customHeight="1">
      <c r="A97" s="10"/>
      <c r="B97" s="52"/>
      <c r="C97" s="7"/>
      <c r="D97" s="20"/>
      <c r="E97" s="34"/>
      <c r="F97" s="42" t="s">
        <v>27</v>
      </c>
      <c r="G97" s="27">
        <f t="shared" si="33"/>
        <v>2186.9</v>
      </c>
      <c r="H97" s="27">
        <f t="shared" si="34"/>
        <v>192</v>
      </c>
      <c r="I97" s="60">
        <f t="shared" si="35"/>
        <v>0</v>
      </c>
      <c r="J97" s="60">
        <f t="shared" si="36"/>
        <v>138.39999999999998</v>
      </c>
      <c r="K97" s="27">
        <f t="shared" si="37"/>
        <v>0</v>
      </c>
      <c r="L97" s="27">
        <f t="shared" si="39"/>
        <v>1856.5</v>
      </c>
      <c r="M97" s="28">
        <f>M103+M199+M229+M289</f>
        <v>0</v>
      </c>
    </row>
    <row r="98" spans="1:13" ht="24.75" customHeight="1">
      <c r="A98" s="10"/>
      <c r="B98" s="52"/>
      <c r="C98" s="7"/>
      <c r="D98" s="20"/>
      <c r="E98" s="34"/>
      <c r="F98" s="37" t="s">
        <v>28</v>
      </c>
      <c r="G98" s="31">
        <f t="shared" si="33"/>
        <v>2147</v>
      </c>
      <c r="H98" s="31">
        <f t="shared" si="34"/>
        <v>41</v>
      </c>
      <c r="I98" s="31">
        <f t="shared" si="35"/>
        <v>0</v>
      </c>
      <c r="J98" s="31">
        <f t="shared" si="36"/>
        <v>325</v>
      </c>
      <c r="K98" s="31">
        <f t="shared" si="37"/>
        <v>0</v>
      </c>
      <c r="L98" s="31">
        <f t="shared" si="39"/>
        <v>1781</v>
      </c>
      <c r="M98" s="32">
        <f>M104+M176+M200+M230+M290</f>
        <v>0</v>
      </c>
    </row>
    <row r="99" spans="1:13" ht="59.25" customHeight="1">
      <c r="A99" s="10"/>
      <c r="B99" s="55" t="s">
        <v>63</v>
      </c>
      <c r="C99" s="61" t="s">
        <v>64</v>
      </c>
      <c r="D99" s="20" t="s">
        <v>61</v>
      </c>
      <c r="E99" s="20" t="s">
        <v>65</v>
      </c>
      <c r="F99" s="26" t="s">
        <v>21</v>
      </c>
      <c r="G99" s="40">
        <f>G104+G103+G102+G101+G100</f>
        <v>156777</v>
      </c>
      <c r="H99" s="40">
        <f>H104+H103+H102+H101+H100</f>
        <v>0</v>
      </c>
      <c r="I99" s="40">
        <f>I104+I103+I102+I101+I100</f>
        <v>0</v>
      </c>
      <c r="J99" s="40">
        <f>J104+J103+J102+J101+J100</f>
        <v>0</v>
      </c>
      <c r="K99" s="45">
        <f>K104+K103+K102+K101+K100</f>
        <v>0</v>
      </c>
      <c r="L99" s="45">
        <f>L104+L103+L102+L101+L100</f>
        <v>156777</v>
      </c>
      <c r="M99" s="43">
        <f>M104+M103+M102+M101+M100</f>
        <v>0</v>
      </c>
    </row>
    <row r="100" spans="1:13" ht="24.75" customHeight="1">
      <c r="A100" s="10"/>
      <c r="B100" s="55"/>
      <c r="C100" s="61"/>
      <c r="D100" s="20"/>
      <c r="E100" s="20"/>
      <c r="F100" s="37" t="s">
        <v>24</v>
      </c>
      <c r="G100" s="40">
        <f aca="true" t="shared" si="40" ref="G100:G104">H100+I100+J100+K100+L100+M100</f>
        <v>144305.7</v>
      </c>
      <c r="H100" s="40">
        <v>0</v>
      </c>
      <c r="I100" s="40">
        <v>0</v>
      </c>
      <c r="J100" s="40">
        <f>J106+J112+J118+J124+J136+J142+J148+J154+J160+J166</f>
        <v>0</v>
      </c>
      <c r="K100" s="40">
        <f aca="true" t="shared" si="41" ref="K100:K104">K106+K112+K118+K124+K136+K142+K148+K154+K160+K166</f>
        <v>0</v>
      </c>
      <c r="L100" s="27">
        <f aca="true" t="shared" si="42" ref="L100:L104">L106+L112+L118+L124+L136+L142+L148+L154+L160+L166+L130</f>
        <v>144305.7</v>
      </c>
      <c r="M100" s="43">
        <v>0</v>
      </c>
    </row>
    <row r="101" spans="1:13" ht="24.75" customHeight="1">
      <c r="A101" s="10"/>
      <c r="B101" s="55"/>
      <c r="C101" s="61"/>
      <c r="D101" s="20"/>
      <c r="E101" s="20"/>
      <c r="F101" s="37" t="s">
        <v>25</v>
      </c>
      <c r="G101" s="40">
        <f t="shared" si="40"/>
        <v>6530.299999999999</v>
      </c>
      <c r="H101" s="40">
        <v>0</v>
      </c>
      <c r="I101" s="40">
        <v>0</v>
      </c>
      <c r="J101" s="40">
        <f aca="true" t="shared" si="43" ref="J101:J102">J107+J113+J119+J137+J143+J149+J155+J161+J167</f>
        <v>0</v>
      </c>
      <c r="K101" s="40">
        <f t="shared" si="41"/>
        <v>0</v>
      </c>
      <c r="L101" s="27">
        <f t="shared" si="42"/>
        <v>6530.299999999999</v>
      </c>
      <c r="M101" s="43">
        <v>0</v>
      </c>
    </row>
    <row r="102" spans="1:13" ht="24.75" customHeight="1">
      <c r="A102" s="10"/>
      <c r="B102" s="55"/>
      <c r="C102" s="61"/>
      <c r="D102" s="20"/>
      <c r="E102" s="20"/>
      <c r="F102" s="37" t="s">
        <v>26</v>
      </c>
      <c r="G102" s="40">
        <f t="shared" si="40"/>
        <v>3346.9</v>
      </c>
      <c r="H102" s="40">
        <v>0</v>
      </c>
      <c r="I102" s="40">
        <v>0</v>
      </c>
      <c r="J102" s="40">
        <f t="shared" si="43"/>
        <v>0</v>
      </c>
      <c r="K102" s="40">
        <f t="shared" si="41"/>
        <v>0</v>
      </c>
      <c r="L102" s="27">
        <f t="shared" si="42"/>
        <v>3346.9</v>
      </c>
      <c r="M102" s="43">
        <v>0</v>
      </c>
    </row>
    <row r="103" spans="1:13" ht="17.25" customHeight="1">
      <c r="A103" s="10"/>
      <c r="B103" s="55"/>
      <c r="C103" s="61"/>
      <c r="D103" s="20"/>
      <c r="E103" s="20"/>
      <c r="F103" s="42" t="s">
        <v>27</v>
      </c>
      <c r="G103" s="40">
        <f t="shared" si="40"/>
        <v>1318.1</v>
      </c>
      <c r="H103" s="40">
        <v>0</v>
      </c>
      <c r="I103" s="40">
        <v>0</v>
      </c>
      <c r="J103" s="40">
        <f>J109+J115+J139+J145+J151+J157+J163+J169</f>
        <v>0</v>
      </c>
      <c r="K103" s="40">
        <f t="shared" si="41"/>
        <v>0</v>
      </c>
      <c r="L103" s="27">
        <f t="shared" si="42"/>
        <v>1318.1</v>
      </c>
      <c r="M103" s="43">
        <v>0</v>
      </c>
    </row>
    <row r="104" spans="1:13" ht="24.75" customHeight="1">
      <c r="A104" s="10"/>
      <c r="B104" s="55"/>
      <c r="C104" s="61"/>
      <c r="D104" s="20"/>
      <c r="E104" s="20"/>
      <c r="F104" s="37" t="s">
        <v>28</v>
      </c>
      <c r="G104" s="40">
        <f t="shared" si="40"/>
        <v>1276</v>
      </c>
      <c r="H104" s="40">
        <v>0</v>
      </c>
      <c r="I104" s="40">
        <v>0</v>
      </c>
      <c r="J104" s="40">
        <f>J110+J116+J122+J103+J103+J103+J103+J103+J128+J140+J146+J152+J158+J164+J170</f>
        <v>0</v>
      </c>
      <c r="K104" s="40">
        <f t="shared" si="41"/>
        <v>0</v>
      </c>
      <c r="L104" s="27">
        <f t="shared" si="42"/>
        <v>1276</v>
      </c>
      <c r="M104" s="43">
        <v>0</v>
      </c>
    </row>
    <row r="105" spans="1:13" ht="57.75" customHeight="1">
      <c r="A105" s="10"/>
      <c r="B105" s="55" t="s">
        <v>66</v>
      </c>
      <c r="C105" s="34" t="s">
        <v>67</v>
      </c>
      <c r="D105" s="20"/>
      <c r="E105" s="20" t="s">
        <v>68</v>
      </c>
      <c r="F105" s="26" t="s">
        <v>21</v>
      </c>
      <c r="G105" s="40">
        <f>G110+G109+G108+G107+G106</f>
        <v>0</v>
      </c>
      <c r="H105" s="40"/>
      <c r="I105" s="40"/>
      <c r="J105" s="27">
        <v>0</v>
      </c>
      <c r="K105" s="27">
        <f>K110+K109+K108+K107+K106</f>
        <v>0</v>
      </c>
      <c r="L105" s="27">
        <f>L110+L109+L108+L107+L106</f>
        <v>15000</v>
      </c>
      <c r="M105" s="43"/>
    </row>
    <row r="106" spans="1:13" ht="24.75" customHeight="1">
      <c r="A106" s="10"/>
      <c r="B106" s="55"/>
      <c r="C106" s="34"/>
      <c r="D106" s="20"/>
      <c r="E106" s="20"/>
      <c r="F106" s="37" t="s">
        <v>24</v>
      </c>
      <c r="G106" s="40">
        <f aca="true" t="shared" si="44" ref="G106:G108">J106</f>
        <v>0</v>
      </c>
      <c r="H106" s="62"/>
      <c r="I106" s="40"/>
      <c r="J106" s="40">
        <v>0</v>
      </c>
      <c r="K106" s="40"/>
      <c r="L106" s="40">
        <v>13917.7</v>
      </c>
      <c r="M106" s="43"/>
    </row>
    <row r="107" spans="1:13" ht="24.75" customHeight="1">
      <c r="A107" s="10"/>
      <c r="B107" s="55"/>
      <c r="C107" s="34"/>
      <c r="D107" s="20"/>
      <c r="E107" s="20"/>
      <c r="F107" s="37" t="s">
        <v>25</v>
      </c>
      <c r="G107" s="40">
        <f t="shared" si="44"/>
        <v>0</v>
      </c>
      <c r="H107" s="62"/>
      <c r="I107" s="40"/>
      <c r="J107" s="40">
        <v>0</v>
      </c>
      <c r="K107" s="40"/>
      <c r="L107" s="40">
        <v>579.9</v>
      </c>
      <c r="M107" s="43"/>
    </row>
    <row r="108" spans="1:13" ht="24.75" customHeight="1">
      <c r="A108" s="10"/>
      <c r="B108" s="55"/>
      <c r="C108" s="34"/>
      <c r="D108" s="20"/>
      <c r="E108" s="20"/>
      <c r="F108" s="37" t="s">
        <v>26</v>
      </c>
      <c r="G108" s="40">
        <f t="shared" si="44"/>
        <v>0</v>
      </c>
      <c r="H108" s="62"/>
      <c r="I108" s="40"/>
      <c r="J108" s="40">
        <v>0</v>
      </c>
      <c r="K108" s="40"/>
      <c r="L108" s="40">
        <v>448.4</v>
      </c>
      <c r="M108" s="43"/>
    </row>
    <row r="109" spans="1:13" ht="24.75" customHeight="1">
      <c r="A109" s="10"/>
      <c r="B109" s="55"/>
      <c r="C109" s="34"/>
      <c r="D109" s="20"/>
      <c r="E109" s="20"/>
      <c r="F109" s="42" t="s">
        <v>27</v>
      </c>
      <c r="G109" s="40"/>
      <c r="H109" s="62"/>
      <c r="I109" s="40"/>
      <c r="J109" s="40"/>
      <c r="K109" s="40"/>
      <c r="L109" s="40"/>
      <c r="M109" s="43"/>
    </row>
    <row r="110" spans="1:13" ht="24.75" customHeight="1">
      <c r="A110" s="10"/>
      <c r="B110" s="55"/>
      <c r="C110" s="34"/>
      <c r="D110" s="20"/>
      <c r="E110" s="20"/>
      <c r="F110" s="37" t="s">
        <v>28</v>
      </c>
      <c r="G110" s="40">
        <f>J110</f>
        <v>0</v>
      </c>
      <c r="H110" s="62"/>
      <c r="I110" s="40"/>
      <c r="J110" s="40">
        <v>0</v>
      </c>
      <c r="K110" s="40"/>
      <c r="L110" s="40">
        <v>54</v>
      </c>
      <c r="M110" s="43"/>
    </row>
    <row r="111" spans="1:13" ht="59.25" customHeight="1">
      <c r="A111" s="10"/>
      <c r="B111" s="55" t="s">
        <v>69</v>
      </c>
      <c r="C111" s="34" t="s">
        <v>70</v>
      </c>
      <c r="D111" s="20"/>
      <c r="E111" s="20" t="s">
        <v>71</v>
      </c>
      <c r="F111" s="26" t="s">
        <v>21</v>
      </c>
      <c r="G111" s="40">
        <f>G116+G115+G114+G113+G112</f>
        <v>15420.5</v>
      </c>
      <c r="H111" s="40">
        <f>H116+H115+H114+H113+H112</f>
        <v>0</v>
      </c>
      <c r="I111" s="40"/>
      <c r="J111" s="27">
        <v>0</v>
      </c>
      <c r="K111" s="27">
        <f>K116+K115+K114+K113+K112</f>
        <v>0</v>
      </c>
      <c r="L111" s="27">
        <f>L116+L115+L114+L113+L112</f>
        <v>15420.5</v>
      </c>
      <c r="M111" s="43"/>
    </row>
    <row r="112" spans="1:13" ht="24.75" customHeight="1">
      <c r="A112" s="10"/>
      <c r="B112" s="55"/>
      <c r="C112" s="34"/>
      <c r="D112" s="20"/>
      <c r="E112" s="20"/>
      <c r="F112" s="37" t="s">
        <v>24</v>
      </c>
      <c r="G112" s="40">
        <f aca="true" t="shared" si="45" ref="G112:G114">H112+I112+J112+K112+L112+M112</f>
        <v>14319.6</v>
      </c>
      <c r="H112" s="40"/>
      <c r="I112" s="40"/>
      <c r="J112" s="40">
        <v>0</v>
      </c>
      <c r="K112" s="40"/>
      <c r="L112" s="40">
        <v>14319.6</v>
      </c>
      <c r="M112" s="43"/>
    </row>
    <row r="113" spans="1:13" ht="24.75" customHeight="1">
      <c r="A113" s="10"/>
      <c r="B113" s="55"/>
      <c r="C113" s="34"/>
      <c r="D113" s="20"/>
      <c r="E113" s="20"/>
      <c r="F113" s="37" t="s">
        <v>25</v>
      </c>
      <c r="G113" s="40">
        <f t="shared" si="45"/>
        <v>596.6</v>
      </c>
      <c r="H113" s="40"/>
      <c r="I113" s="40"/>
      <c r="J113" s="40">
        <v>0</v>
      </c>
      <c r="K113" s="40"/>
      <c r="L113" s="40">
        <v>596.6</v>
      </c>
      <c r="M113" s="43"/>
    </row>
    <row r="114" spans="1:13" ht="24.75" customHeight="1">
      <c r="A114" s="10"/>
      <c r="B114" s="55"/>
      <c r="C114" s="34"/>
      <c r="D114" s="20"/>
      <c r="E114" s="20"/>
      <c r="F114" s="37" t="s">
        <v>26</v>
      </c>
      <c r="G114" s="40">
        <f t="shared" si="45"/>
        <v>461.3</v>
      </c>
      <c r="H114" s="40"/>
      <c r="I114" s="40"/>
      <c r="J114" s="40">
        <v>0</v>
      </c>
      <c r="K114" s="40"/>
      <c r="L114" s="40">
        <v>461.3</v>
      </c>
      <c r="M114" s="43"/>
    </row>
    <row r="115" spans="1:13" ht="24.75" customHeight="1">
      <c r="A115" s="10"/>
      <c r="B115" s="55"/>
      <c r="C115" s="34"/>
      <c r="D115" s="20"/>
      <c r="E115" s="20"/>
      <c r="F115" s="42" t="s">
        <v>27</v>
      </c>
      <c r="G115" s="40"/>
      <c r="H115" s="40"/>
      <c r="I115" s="40"/>
      <c r="J115" s="40"/>
      <c r="K115" s="40"/>
      <c r="L115" s="40"/>
      <c r="M115" s="43"/>
    </row>
    <row r="116" spans="1:13" ht="24.75" customHeight="1">
      <c r="A116" s="10"/>
      <c r="B116" s="55"/>
      <c r="C116" s="34"/>
      <c r="D116" s="20"/>
      <c r="E116" s="20"/>
      <c r="F116" s="37" t="s">
        <v>28</v>
      </c>
      <c r="G116" s="40">
        <f>H116+I116+J116+K116+L116+M116</f>
        <v>43</v>
      </c>
      <c r="H116" s="40"/>
      <c r="I116" s="40"/>
      <c r="J116" s="40">
        <v>0</v>
      </c>
      <c r="K116" s="40"/>
      <c r="L116" s="40">
        <v>43</v>
      </c>
      <c r="M116" s="43"/>
    </row>
    <row r="117" spans="1:13" ht="64.5" customHeight="1">
      <c r="A117" s="10"/>
      <c r="B117" s="55" t="s">
        <v>72</v>
      </c>
      <c r="C117" s="34" t="s">
        <v>73</v>
      </c>
      <c r="D117" s="20"/>
      <c r="E117" s="34" t="s">
        <v>74</v>
      </c>
      <c r="F117" s="26" t="s">
        <v>21</v>
      </c>
      <c r="G117" s="40">
        <f>G122+G121+G120+G119+G118</f>
        <v>30000</v>
      </c>
      <c r="H117" s="40"/>
      <c r="I117" s="40"/>
      <c r="J117" s="40">
        <f>J122+J121+J120+J119+J118</f>
        <v>0</v>
      </c>
      <c r="K117" s="40">
        <f>K122+K121+K120+K119+K118</f>
        <v>0</v>
      </c>
      <c r="L117" s="40">
        <f>L122+L121+L120+L119+L118</f>
        <v>30000</v>
      </c>
      <c r="M117" s="43"/>
    </row>
    <row r="118" spans="1:13" ht="24.75" customHeight="1">
      <c r="A118" s="10"/>
      <c r="B118" s="55"/>
      <c r="C118" s="34"/>
      <c r="D118" s="20"/>
      <c r="E118" s="34"/>
      <c r="F118" s="37" t="s">
        <v>24</v>
      </c>
      <c r="G118" s="40">
        <f aca="true" t="shared" si="46" ref="G118:G120">H118+I118+J118+K118+L118+M118</f>
        <v>27919.2</v>
      </c>
      <c r="H118" s="40"/>
      <c r="I118" s="40"/>
      <c r="J118" s="40">
        <v>0</v>
      </c>
      <c r="K118" s="40"/>
      <c r="L118" s="40">
        <v>27919.2</v>
      </c>
      <c r="M118" s="43"/>
    </row>
    <row r="119" spans="1:13" ht="24.75" customHeight="1">
      <c r="A119" s="10"/>
      <c r="B119" s="55"/>
      <c r="C119" s="34"/>
      <c r="D119" s="20"/>
      <c r="E119" s="34"/>
      <c r="F119" s="37" t="s">
        <v>25</v>
      </c>
      <c r="G119" s="40">
        <f t="shared" si="46"/>
        <v>1163.3</v>
      </c>
      <c r="H119" s="40"/>
      <c r="I119" s="40"/>
      <c r="J119" s="40">
        <v>0</v>
      </c>
      <c r="K119" s="40"/>
      <c r="L119" s="40">
        <v>1163.3</v>
      </c>
      <c r="M119" s="43"/>
    </row>
    <row r="120" spans="1:13" ht="24.75" customHeight="1">
      <c r="A120" s="10"/>
      <c r="B120" s="55"/>
      <c r="C120" s="34"/>
      <c r="D120" s="20"/>
      <c r="E120" s="34"/>
      <c r="F120" s="37" t="s">
        <v>26</v>
      </c>
      <c r="G120" s="40">
        <f t="shared" si="46"/>
        <v>899.5</v>
      </c>
      <c r="H120" s="40"/>
      <c r="I120" s="40"/>
      <c r="J120" s="40">
        <v>0</v>
      </c>
      <c r="K120" s="40"/>
      <c r="L120" s="40">
        <v>899.5</v>
      </c>
      <c r="M120" s="43"/>
    </row>
    <row r="121" spans="1:13" ht="24.75" customHeight="1">
      <c r="A121" s="10"/>
      <c r="B121" s="55"/>
      <c r="C121" s="34"/>
      <c r="D121" s="20"/>
      <c r="E121" s="34"/>
      <c r="F121" s="42" t="s">
        <v>27</v>
      </c>
      <c r="G121" s="40"/>
      <c r="H121" s="40"/>
      <c r="I121" s="40"/>
      <c r="J121" s="40"/>
      <c r="K121" s="40"/>
      <c r="L121" s="40"/>
      <c r="M121" s="43"/>
    </row>
    <row r="122" spans="1:13" ht="24.75" customHeight="1">
      <c r="A122" s="10"/>
      <c r="B122" s="55"/>
      <c r="C122" s="34"/>
      <c r="D122" s="20"/>
      <c r="E122" s="34"/>
      <c r="F122" s="37" t="s">
        <v>28</v>
      </c>
      <c r="G122" s="40">
        <f>H122+I122+J122+K122+L122+M122</f>
        <v>18</v>
      </c>
      <c r="H122" s="40"/>
      <c r="I122" s="40"/>
      <c r="J122" s="40">
        <v>0</v>
      </c>
      <c r="K122" s="40"/>
      <c r="L122" s="40">
        <v>18</v>
      </c>
      <c r="M122" s="43"/>
    </row>
    <row r="123" spans="1:13" ht="63.75" customHeight="1">
      <c r="A123" s="10"/>
      <c r="B123" s="55" t="s">
        <v>75</v>
      </c>
      <c r="C123" s="34" t="s">
        <v>76</v>
      </c>
      <c r="D123" s="20"/>
      <c r="E123" s="20" t="s">
        <v>77</v>
      </c>
      <c r="F123" s="26" t="s">
        <v>21</v>
      </c>
      <c r="G123" s="40">
        <f>G128+G127+G126+G125+G124</f>
        <v>22000</v>
      </c>
      <c r="H123" s="40"/>
      <c r="I123" s="40"/>
      <c r="J123" s="40">
        <f>J124+J125+J126+J127+J128</f>
        <v>0</v>
      </c>
      <c r="K123" s="40">
        <f>K124+K125+K126+K127+K128</f>
        <v>0</v>
      </c>
      <c r="L123" s="40">
        <f>L124+L125+L126+L127+L128</f>
        <v>22000</v>
      </c>
      <c r="M123" s="43"/>
    </row>
    <row r="124" spans="1:13" ht="24.75" customHeight="1">
      <c r="A124" s="10"/>
      <c r="B124" s="55"/>
      <c r="C124" s="34"/>
      <c r="D124" s="20"/>
      <c r="E124" s="20"/>
      <c r="F124" s="37" t="s">
        <v>24</v>
      </c>
      <c r="G124" s="40">
        <f aca="true" t="shared" si="47" ref="G124:G126">H124+I124+J124+K124+L124+M124</f>
        <v>20262.8</v>
      </c>
      <c r="H124" s="40"/>
      <c r="I124" s="40"/>
      <c r="J124" s="40">
        <v>0</v>
      </c>
      <c r="K124" s="40"/>
      <c r="L124" s="40">
        <v>20262.8</v>
      </c>
      <c r="M124" s="43"/>
    </row>
    <row r="125" spans="1:13" ht="24.75" customHeight="1">
      <c r="A125" s="10"/>
      <c r="B125" s="55"/>
      <c r="C125" s="34"/>
      <c r="D125" s="20"/>
      <c r="E125" s="20"/>
      <c r="F125" s="37" t="s">
        <v>25</v>
      </c>
      <c r="G125" s="40">
        <f t="shared" si="47"/>
        <v>1066.5</v>
      </c>
      <c r="H125" s="40"/>
      <c r="I125" s="40"/>
      <c r="J125" s="40">
        <v>0</v>
      </c>
      <c r="K125" s="40"/>
      <c r="L125" s="40">
        <v>1066.5</v>
      </c>
      <c r="M125" s="43"/>
    </row>
    <row r="126" spans="1:13" ht="24.75" customHeight="1">
      <c r="A126" s="10"/>
      <c r="B126" s="55"/>
      <c r="C126" s="34"/>
      <c r="D126" s="20"/>
      <c r="E126" s="20"/>
      <c r="F126" s="37" t="s">
        <v>26</v>
      </c>
      <c r="G126" s="40">
        <f t="shared" si="47"/>
        <v>659.7</v>
      </c>
      <c r="H126" s="40"/>
      <c r="I126" s="40"/>
      <c r="J126" s="40">
        <v>0</v>
      </c>
      <c r="K126" s="40"/>
      <c r="L126" s="40">
        <v>659.7</v>
      </c>
      <c r="M126" s="43"/>
    </row>
    <row r="127" spans="1:13" ht="24.75" customHeight="1">
      <c r="A127" s="10"/>
      <c r="B127" s="55"/>
      <c r="C127" s="34"/>
      <c r="D127" s="20"/>
      <c r="E127" s="20"/>
      <c r="F127" s="42" t="s">
        <v>27</v>
      </c>
      <c r="G127" s="40"/>
      <c r="H127" s="40"/>
      <c r="I127" s="40"/>
      <c r="J127" s="40"/>
      <c r="K127" s="40"/>
      <c r="L127" s="40"/>
      <c r="M127" s="43"/>
    </row>
    <row r="128" spans="1:13" ht="24.75" customHeight="1">
      <c r="A128" s="10"/>
      <c r="B128" s="55"/>
      <c r="C128" s="34"/>
      <c r="D128" s="20"/>
      <c r="E128" s="20"/>
      <c r="F128" s="37" t="s">
        <v>28</v>
      </c>
      <c r="G128" s="40">
        <f>H128+I128+J128+K128+L128+M128</f>
        <v>11</v>
      </c>
      <c r="H128" s="40"/>
      <c r="I128" s="40"/>
      <c r="J128" s="40">
        <v>0</v>
      </c>
      <c r="K128" s="40"/>
      <c r="L128" s="40">
        <v>11</v>
      </c>
      <c r="M128" s="43"/>
    </row>
    <row r="129" spans="1:13" ht="54" customHeight="1">
      <c r="A129" s="10"/>
      <c r="B129" s="55" t="s">
        <v>78</v>
      </c>
      <c r="C129" s="34" t="s">
        <v>79</v>
      </c>
      <c r="D129" s="20"/>
      <c r="E129" s="20" t="s">
        <v>80</v>
      </c>
      <c r="F129" s="26" t="s">
        <v>21</v>
      </c>
      <c r="G129" s="40">
        <f>G134+G132+G131+G130</f>
        <v>29301.4</v>
      </c>
      <c r="H129" s="40"/>
      <c r="I129" s="40"/>
      <c r="J129" s="40"/>
      <c r="K129" s="40"/>
      <c r="L129" s="40">
        <f>L130+L131+L132+L133+L134</f>
        <v>29301.4</v>
      </c>
      <c r="M129" s="43"/>
    </row>
    <row r="130" spans="1:13" ht="24.75" customHeight="1">
      <c r="A130" s="10"/>
      <c r="B130" s="55"/>
      <c r="C130" s="34"/>
      <c r="D130" s="20"/>
      <c r="E130" s="20"/>
      <c r="F130" s="37" t="s">
        <v>24</v>
      </c>
      <c r="G130" s="40">
        <f aca="true" t="shared" si="48" ref="G130:G134">H130+I130+J130+K130+L130+M130</f>
        <v>26974</v>
      </c>
      <c r="H130" s="40"/>
      <c r="I130" s="40"/>
      <c r="J130" s="40"/>
      <c r="K130" s="40"/>
      <c r="L130" s="40">
        <v>26974</v>
      </c>
      <c r="M130" s="43"/>
    </row>
    <row r="131" spans="1:13" ht="24.75" customHeight="1">
      <c r="A131" s="10"/>
      <c r="B131" s="55"/>
      <c r="C131" s="34"/>
      <c r="D131" s="20"/>
      <c r="E131" s="20"/>
      <c r="F131" s="37" t="s">
        <v>25</v>
      </c>
      <c r="G131" s="40">
        <f t="shared" si="48"/>
        <v>1419.4</v>
      </c>
      <c r="H131" s="40"/>
      <c r="I131" s="40"/>
      <c r="J131" s="40"/>
      <c r="K131" s="40"/>
      <c r="L131" s="40">
        <v>1419.4</v>
      </c>
      <c r="M131" s="43"/>
    </row>
    <row r="132" spans="1:13" ht="24.75" customHeight="1">
      <c r="A132" s="10"/>
      <c r="B132" s="55"/>
      <c r="C132" s="34"/>
      <c r="D132" s="20"/>
      <c r="E132" s="20"/>
      <c r="F132" s="37" t="s">
        <v>26</v>
      </c>
      <c r="G132" s="40">
        <f t="shared" si="48"/>
        <v>878</v>
      </c>
      <c r="H132" s="40"/>
      <c r="I132" s="40"/>
      <c r="J132" s="40"/>
      <c r="K132" s="40"/>
      <c r="L132" s="40">
        <v>878</v>
      </c>
      <c r="M132" s="43"/>
    </row>
    <row r="133" spans="1:13" ht="24.75" customHeight="1">
      <c r="A133" s="10"/>
      <c r="B133" s="55"/>
      <c r="C133" s="34"/>
      <c r="D133" s="20"/>
      <c r="E133" s="20"/>
      <c r="F133" s="42" t="s">
        <v>27</v>
      </c>
      <c r="G133" s="40">
        <f t="shared" si="48"/>
        <v>0</v>
      </c>
      <c r="H133" s="40"/>
      <c r="I133" s="40"/>
      <c r="J133" s="40"/>
      <c r="K133" s="40"/>
      <c r="L133" s="40"/>
      <c r="M133" s="43"/>
    </row>
    <row r="134" spans="1:13" ht="24.75" customHeight="1">
      <c r="A134" s="10"/>
      <c r="B134" s="55"/>
      <c r="C134" s="34"/>
      <c r="D134" s="20"/>
      <c r="E134" s="20"/>
      <c r="F134" s="37" t="s">
        <v>28</v>
      </c>
      <c r="G134" s="40">
        <f t="shared" si="48"/>
        <v>30</v>
      </c>
      <c r="H134" s="40"/>
      <c r="I134" s="40"/>
      <c r="J134" s="40"/>
      <c r="K134" s="40"/>
      <c r="L134" s="40">
        <v>30</v>
      </c>
      <c r="M134" s="43"/>
    </row>
    <row r="135" spans="1:13" ht="63" customHeight="1">
      <c r="A135" s="10"/>
      <c r="B135" s="55" t="s">
        <v>78</v>
      </c>
      <c r="C135" s="34" t="s">
        <v>81</v>
      </c>
      <c r="D135" s="20"/>
      <c r="E135" s="34" t="s">
        <v>82</v>
      </c>
      <c r="F135" s="26" t="s">
        <v>21</v>
      </c>
      <c r="G135" s="40">
        <f>G140+G139+G138+G137+G136</f>
        <v>5000</v>
      </c>
      <c r="H135" s="40"/>
      <c r="I135" s="40"/>
      <c r="J135" s="40">
        <f>J140+J139+J138+J137+J136</f>
        <v>0</v>
      </c>
      <c r="K135" s="40">
        <f>K140+K139+K138+K137+K136</f>
        <v>0</v>
      </c>
      <c r="L135" s="40">
        <f>L140+L139+L138+L137+L136</f>
        <v>5000</v>
      </c>
      <c r="M135" s="43"/>
    </row>
    <row r="136" spans="1:13" ht="24.75" customHeight="1">
      <c r="A136" s="10"/>
      <c r="B136" s="55"/>
      <c r="C136" s="34"/>
      <c r="D136" s="20"/>
      <c r="E136" s="34"/>
      <c r="F136" s="37" t="s">
        <v>24</v>
      </c>
      <c r="G136" s="40">
        <f aca="true" t="shared" si="49" ref="G136:G140">H136+I136+J136+K136+L136+M136</f>
        <v>4539.6</v>
      </c>
      <c r="H136" s="40"/>
      <c r="I136" s="40"/>
      <c r="J136" s="40">
        <v>0</v>
      </c>
      <c r="K136" s="40"/>
      <c r="L136" s="40">
        <v>4539.6</v>
      </c>
      <c r="M136" s="43"/>
    </row>
    <row r="137" spans="1:13" ht="24.75" customHeight="1">
      <c r="A137" s="10"/>
      <c r="B137" s="55"/>
      <c r="C137" s="34"/>
      <c r="D137" s="20"/>
      <c r="E137" s="34"/>
      <c r="F137" s="37" t="s">
        <v>25</v>
      </c>
      <c r="G137" s="40">
        <f t="shared" si="49"/>
        <v>189.1</v>
      </c>
      <c r="H137" s="40"/>
      <c r="I137" s="40"/>
      <c r="J137" s="40">
        <v>0</v>
      </c>
      <c r="K137" s="40"/>
      <c r="L137" s="40">
        <v>189.1</v>
      </c>
      <c r="M137" s="43"/>
    </row>
    <row r="138" spans="1:13" ht="24.75" customHeight="1">
      <c r="A138" s="10"/>
      <c r="B138" s="55"/>
      <c r="C138" s="34"/>
      <c r="D138" s="20"/>
      <c r="E138" s="34"/>
      <c r="F138" s="37" t="s">
        <v>26</v>
      </c>
      <c r="G138" s="40">
        <f t="shared" si="49"/>
        <v>0</v>
      </c>
      <c r="H138" s="40"/>
      <c r="I138" s="40"/>
      <c r="J138" s="40"/>
      <c r="K138" s="40"/>
      <c r="L138" s="40"/>
      <c r="M138" s="43"/>
    </row>
    <row r="139" spans="1:13" ht="24.75" customHeight="1">
      <c r="A139" s="10"/>
      <c r="B139" s="55"/>
      <c r="C139" s="34"/>
      <c r="D139" s="20"/>
      <c r="E139" s="34"/>
      <c r="F139" s="42" t="s">
        <v>27</v>
      </c>
      <c r="G139" s="40">
        <f t="shared" si="49"/>
        <v>146.3</v>
      </c>
      <c r="H139" s="40"/>
      <c r="I139" s="40"/>
      <c r="J139" s="40">
        <v>0</v>
      </c>
      <c r="K139" s="40"/>
      <c r="L139" s="40">
        <v>146.3</v>
      </c>
      <c r="M139" s="43"/>
    </row>
    <row r="140" spans="1:13" ht="24.75" customHeight="1">
      <c r="A140" s="10"/>
      <c r="B140" s="55"/>
      <c r="C140" s="34"/>
      <c r="D140" s="20"/>
      <c r="E140" s="34"/>
      <c r="F140" s="37" t="s">
        <v>28</v>
      </c>
      <c r="G140" s="40">
        <f t="shared" si="49"/>
        <v>125</v>
      </c>
      <c r="H140" s="40"/>
      <c r="I140" s="40"/>
      <c r="J140" s="40">
        <v>0</v>
      </c>
      <c r="K140" s="40"/>
      <c r="L140" s="40">
        <v>125</v>
      </c>
      <c r="M140" s="43"/>
    </row>
    <row r="141" spans="1:13" ht="68.25" customHeight="1">
      <c r="A141" s="10"/>
      <c r="B141" s="55" t="s">
        <v>83</v>
      </c>
      <c r="C141" s="34" t="s">
        <v>84</v>
      </c>
      <c r="D141" s="20"/>
      <c r="E141" s="34" t="s">
        <v>82</v>
      </c>
      <c r="F141" s="26" t="s">
        <v>21</v>
      </c>
      <c r="G141" s="40">
        <f>G146+G145+G144+G143+G142</f>
        <v>7000</v>
      </c>
      <c r="H141" s="40"/>
      <c r="I141" s="40"/>
      <c r="J141" s="40">
        <f>J146+J145+J144+J143+J142</f>
        <v>0</v>
      </c>
      <c r="K141" s="40">
        <f>K146+K145+K144+K143+K142</f>
        <v>0</v>
      </c>
      <c r="L141" s="40">
        <f>L146+L145+L144+L143+L142</f>
        <v>7000</v>
      </c>
      <c r="M141" s="43"/>
    </row>
    <row r="142" spans="1:13" ht="24.75" customHeight="1">
      <c r="A142" s="10"/>
      <c r="B142" s="55"/>
      <c r="C142" s="34"/>
      <c r="D142" s="20"/>
      <c r="E142" s="34"/>
      <c r="F142" s="37" t="s">
        <v>24</v>
      </c>
      <c r="G142" s="40">
        <f aca="true" t="shared" si="50" ref="G142:G146">H142+I142+J142+K142+L142+M142</f>
        <v>6285.6</v>
      </c>
      <c r="H142" s="40"/>
      <c r="I142" s="40"/>
      <c r="J142" s="40">
        <v>0</v>
      </c>
      <c r="K142" s="40"/>
      <c r="L142" s="40">
        <v>6285.6</v>
      </c>
      <c r="M142" s="43"/>
    </row>
    <row r="143" spans="1:13" ht="24.75" customHeight="1">
      <c r="A143" s="10"/>
      <c r="B143" s="55"/>
      <c r="C143" s="34"/>
      <c r="D143" s="20"/>
      <c r="E143" s="34"/>
      <c r="F143" s="37" t="s">
        <v>25</v>
      </c>
      <c r="G143" s="40">
        <f t="shared" si="50"/>
        <v>261.9</v>
      </c>
      <c r="H143" s="40"/>
      <c r="I143" s="40"/>
      <c r="J143" s="40">
        <v>0</v>
      </c>
      <c r="K143" s="40"/>
      <c r="L143" s="40">
        <v>261.9</v>
      </c>
      <c r="M143" s="43"/>
    </row>
    <row r="144" spans="1:13" ht="24.75" customHeight="1">
      <c r="A144" s="10"/>
      <c r="B144" s="55"/>
      <c r="C144" s="34"/>
      <c r="D144" s="20"/>
      <c r="E144" s="34"/>
      <c r="F144" s="37" t="s">
        <v>26</v>
      </c>
      <c r="G144" s="40">
        <f t="shared" si="50"/>
        <v>0</v>
      </c>
      <c r="H144" s="40"/>
      <c r="I144" s="40"/>
      <c r="J144" s="40"/>
      <c r="K144" s="40"/>
      <c r="L144" s="40"/>
      <c r="M144" s="43"/>
    </row>
    <row r="145" spans="1:13" ht="24.75" customHeight="1">
      <c r="A145" s="10"/>
      <c r="B145" s="55"/>
      <c r="C145" s="34"/>
      <c r="D145" s="20"/>
      <c r="E145" s="34"/>
      <c r="F145" s="42" t="s">
        <v>27</v>
      </c>
      <c r="G145" s="40">
        <f t="shared" si="50"/>
        <v>202.5</v>
      </c>
      <c r="H145" s="40"/>
      <c r="I145" s="40"/>
      <c r="J145" s="40">
        <v>0</v>
      </c>
      <c r="K145" s="40"/>
      <c r="L145" s="40">
        <v>202.5</v>
      </c>
      <c r="M145" s="43"/>
    </row>
    <row r="146" spans="1:13" ht="24.75" customHeight="1">
      <c r="A146" s="10"/>
      <c r="B146" s="55"/>
      <c r="C146" s="34"/>
      <c r="D146" s="20"/>
      <c r="E146" s="34"/>
      <c r="F146" s="37" t="s">
        <v>28</v>
      </c>
      <c r="G146" s="40">
        <f t="shared" si="50"/>
        <v>250</v>
      </c>
      <c r="H146" s="40"/>
      <c r="I146" s="40"/>
      <c r="J146" s="40">
        <v>0</v>
      </c>
      <c r="K146" s="40"/>
      <c r="L146" s="40">
        <v>250</v>
      </c>
      <c r="M146" s="43"/>
    </row>
    <row r="147" spans="1:13" ht="60.75" customHeight="1">
      <c r="A147" s="10"/>
      <c r="B147" s="55" t="s">
        <v>85</v>
      </c>
      <c r="C147" s="34" t="s">
        <v>86</v>
      </c>
      <c r="D147" s="20"/>
      <c r="E147" s="34" t="s">
        <v>82</v>
      </c>
      <c r="F147" s="26" t="s">
        <v>21</v>
      </c>
      <c r="G147" s="40">
        <f>G152+G151+G150+G149+G148</f>
        <v>7000</v>
      </c>
      <c r="H147" s="40"/>
      <c r="I147" s="40"/>
      <c r="J147" s="40">
        <f>J148+J149+J150+J151+J152</f>
        <v>0</v>
      </c>
      <c r="K147" s="40">
        <f>K152+K151+K150+K149+K148</f>
        <v>0</v>
      </c>
      <c r="L147" s="40">
        <f>L152+L151+L150+L149+L148</f>
        <v>7000</v>
      </c>
      <c r="M147" s="43"/>
    </row>
    <row r="148" spans="1:13" ht="24.75" customHeight="1">
      <c r="A148" s="10"/>
      <c r="B148" s="55"/>
      <c r="C148" s="34"/>
      <c r="D148" s="20"/>
      <c r="E148" s="34"/>
      <c r="F148" s="37" t="s">
        <v>24</v>
      </c>
      <c r="G148" s="40">
        <f>I148+J148+K148+L148+M148</f>
        <v>6285.6</v>
      </c>
      <c r="H148" s="40"/>
      <c r="I148" s="40"/>
      <c r="J148" s="40">
        <v>0</v>
      </c>
      <c r="K148" s="40"/>
      <c r="L148" s="40">
        <v>6285.6</v>
      </c>
      <c r="M148" s="43"/>
    </row>
    <row r="149" spans="1:13" ht="24.75" customHeight="1">
      <c r="A149" s="10"/>
      <c r="B149" s="55"/>
      <c r="C149" s="34"/>
      <c r="D149" s="20"/>
      <c r="E149" s="34"/>
      <c r="F149" s="37" t="s">
        <v>25</v>
      </c>
      <c r="G149" s="40">
        <f>H149+I149+J149+K149+L149+M149</f>
        <v>261.9</v>
      </c>
      <c r="H149" s="40"/>
      <c r="I149" s="40"/>
      <c r="J149" s="40">
        <v>0</v>
      </c>
      <c r="K149" s="40"/>
      <c r="L149" s="40">
        <v>261.9</v>
      </c>
      <c r="M149" s="43"/>
    </row>
    <row r="150" spans="1:13" ht="24.75" customHeight="1">
      <c r="A150" s="10"/>
      <c r="B150" s="55"/>
      <c r="C150" s="34"/>
      <c r="D150" s="20"/>
      <c r="E150" s="34"/>
      <c r="F150" s="37" t="s">
        <v>26</v>
      </c>
      <c r="G150" s="40"/>
      <c r="H150" s="40"/>
      <c r="I150" s="40"/>
      <c r="J150" s="40"/>
      <c r="K150" s="40"/>
      <c r="L150" s="40"/>
      <c r="M150" s="43"/>
    </row>
    <row r="151" spans="1:13" ht="24.75" customHeight="1">
      <c r="A151" s="10"/>
      <c r="B151" s="55"/>
      <c r="C151" s="34"/>
      <c r="D151" s="20"/>
      <c r="E151" s="34"/>
      <c r="F151" s="42" t="s">
        <v>27</v>
      </c>
      <c r="G151" s="40">
        <f aca="true" t="shared" si="51" ref="G151:G152">H151+I151+J151+K151+L151+M151</f>
        <v>202.5</v>
      </c>
      <c r="H151" s="40"/>
      <c r="I151" s="40"/>
      <c r="J151" s="40">
        <v>0</v>
      </c>
      <c r="K151" s="40"/>
      <c r="L151" s="40">
        <v>202.5</v>
      </c>
      <c r="M151" s="43"/>
    </row>
    <row r="152" spans="1:13" ht="24.75" customHeight="1">
      <c r="A152" s="10"/>
      <c r="B152" s="55"/>
      <c r="C152" s="34"/>
      <c r="D152" s="20"/>
      <c r="E152" s="34"/>
      <c r="F152" s="37" t="s">
        <v>28</v>
      </c>
      <c r="G152" s="40">
        <f t="shared" si="51"/>
        <v>250</v>
      </c>
      <c r="H152" s="40"/>
      <c r="I152" s="40"/>
      <c r="J152" s="40">
        <v>0</v>
      </c>
      <c r="K152" s="40"/>
      <c r="L152" s="40">
        <v>250</v>
      </c>
      <c r="M152" s="43"/>
    </row>
    <row r="153" spans="1:13" ht="63.75" customHeight="1">
      <c r="A153" s="10"/>
      <c r="B153" s="55" t="s">
        <v>87</v>
      </c>
      <c r="C153" s="34" t="s">
        <v>88</v>
      </c>
      <c r="D153" s="20"/>
      <c r="E153" s="34" t="s">
        <v>82</v>
      </c>
      <c r="F153" s="26" t="s">
        <v>21</v>
      </c>
      <c r="G153" s="40">
        <f>G154+G155+G156+G157+G158</f>
        <v>7000</v>
      </c>
      <c r="H153" s="40"/>
      <c r="I153" s="40"/>
      <c r="J153" s="40">
        <f>J158+J157+J156+J155+J154</f>
        <v>0</v>
      </c>
      <c r="K153" s="40">
        <f>K158+K157+K156+K155+K154</f>
        <v>0</v>
      </c>
      <c r="L153" s="40">
        <f>L158+L157+L156+L155+L154</f>
        <v>7000</v>
      </c>
      <c r="M153" s="43"/>
    </row>
    <row r="154" spans="1:13" ht="24.75" customHeight="1">
      <c r="A154" s="10"/>
      <c r="B154" s="55"/>
      <c r="C154" s="34"/>
      <c r="D154" s="20"/>
      <c r="E154" s="34"/>
      <c r="F154" s="37" t="s">
        <v>24</v>
      </c>
      <c r="G154" s="40">
        <f aca="true" t="shared" si="52" ref="G154:G158">H154+I154+J154+K154+L154+M154</f>
        <v>6285.6</v>
      </c>
      <c r="H154" s="40"/>
      <c r="I154" s="40"/>
      <c r="J154" s="40">
        <v>0</v>
      </c>
      <c r="K154" s="40"/>
      <c r="L154" s="40">
        <v>6285.6</v>
      </c>
      <c r="M154" s="43"/>
    </row>
    <row r="155" spans="1:13" ht="24.75" customHeight="1">
      <c r="A155" s="10"/>
      <c r="B155" s="55"/>
      <c r="C155" s="34"/>
      <c r="D155" s="20"/>
      <c r="E155" s="34"/>
      <c r="F155" s="37" t="s">
        <v>25</v>
      </c>
      <c r="G155" s="40">
        <f t="shared" si="52"/>
        <v>261.9</v>
      </c>
      <c r="H155" s="40"/>
      <c r="I155" s="40"/>
      <c r="J155" s="40">
        <v>0</v>
      </c>
      <c r="K155" s="40"/>
      <c r="L155" s="40">
        <v>261.9</v>
      </c>
      <c r="M155" s="43"/>
    </row>
    <row r="156" spans="1:13" ht="24.75" customHeight="1">
      <c r="A156" s="10"/>
      <c r="B156" s="55"/>
      <c r="C156" s="34"/>
      <c r="D156" s="20"/>
      <c r="E156" s="34"/>
      <c r="F156" s="37" t="s">
        <v>26</v>
      </c>
      <c r="G156" s="40">
        <f t="shared" si="52"/>
        <v>0</v>
      </c>
      <c r="H156" s="40"/>
      <c r="I156" s="40"/>
      <c r="J156" s="40">
        <v>0</v>
      </c>
      <c r="K156" s="40"/>
      <c r="L156" s="40"/>
      <c r="M156" s="43"/>
    </row>
    <row r="157" spans="1:13" ht="24.75" customHeight="1">
      <c r="A157" s="10"/>
      <c r="B157" s="55"/>
      <c r="C157" s="34"/>
      <c r="D157" s="20"/>
      <c r="E157" s="34"/>
      <c r="F157" s="42" t="s">
        <v>27</v>
      </c>
      <c r="G157" s="40">
        <f t="shared" si="52"/>
        <v>202.5</v>
      </c>
      <c r="H157" s="40"/>
      <c r="I157" s="40"/>
      <c r="J157" s="40">
        <v>0</v>
      </c>
      <c r="K157" s="40"/>
      <c r="L157" s="40">
        <v>202.5</v>
      </c>
      <c r="M157" s="43"/>
    </row>
    <row r="158" spans="1:13" ht="24.75" customHeight="1">
      <c r="A158" s="10"/>
      <c r="B158" s="55"/>
      <c r="C158" s="34"/>
      <c r="D158" s="20"/>
      <c r="E158" s="34"/>
      <c r="F158" s="37" t="s">
        <v>28</v>
      </c>
      <c r="G158" s="40">
        <f t="shared" si="52"/>
        <v>250</v>
      </c>
      <c r="H158" s="40"/>
      <c r="I158" s="40"/>
      <c r="J158" s="40">
        <v>0</v>
      </c>
      <c r="K158" s="40"/>
      <c r="L158" s="40">
        <v>250</v>
      </c>
      <c r="M158" s="43"/>
    </row>
    <row r="159" spans="1:13" ht="60.75" customHeight="1">
      <c r="A159" s="10"/>
      <c r="B159" s="55" t="s">
        <v>89</v>
      </c>
      <c r="C159" s="34" t="s">
        <v>90</v>
      </c>
      <c r="D159" s="20"/>
      <c r="E159" s="34" t="s">
        <v>82</v>
      </c>
      <c r="F159" s="26" t="s">
        <v>21</v>
      </c>
      <c r="G159" s="40">
        <f>G160+G161+G162+G163+G164</f>
        <v>5000</v>
      </c>
      <c r="H159" s="40"/>
      <c r="I159" s="40"/>
      <c r="J159" s="40">
        <f>J160+J161+J162+J163+J164</f>
        <v>0</v>
      </c>
      <c r="K159" s="40">
        <f>K164+K163+K162+K161+K160</f>
        <v>0</v>
      </c>
      <c r="L159" s="40">
        <f>L164+L163+L162+L161+L160</f>
        <v>5000</v>
      </c>
      <c r="M159" s="43"/>
    </row>
    <row r="160" spans="1:13" ht="24.75" customHeight="1">
      <c r="A160" s="10"/>
      <c r="B160" s="55"/>
      <c r="C160" s="34"/>
      <c r="D160" s="20"/>
      <c r="E160" s="34"/>
      <c r="F160" s="37" t="s">
        <v>24</v>
      </c>
      <c r="G160" s="40">
        <f aca="true" t="shared" si="53" ref="G160:G161">H160+I160+J160+K160+L160+M160</f>
        <v>4544.3</v>
      </c>
      <c r="H160" s="40"/>
      <c r="I160" s="40"/>
      <c r="J160" s="40">
        <v>0</v>
      </c>
      <c r="K160" s="40"/>
      <c r="L160" s="40">
        <v>4544.3</v>
      </c>
      <c r="M160" s="43"/>
    </row>
    <row r="161" spans="1:13" ht="24.75" customHeight="1">
      <c r="A161" s="10"/>
      <c r="B161" s="55"/>
      <c r="C161" s="34"/>
      <c r="D161" s="20"/>
      <c r="E161" s="34"/>
      <c r="F161" s="37" t="s">
        <v>25</v>
      </c>
      <c r="G161" s="40">
        <f t="shared" si="53"/>
        <v>189.3</v>
      </c>
      <c r="H161" s="40"/>
      <c r="I161" s="40"/>
      <c r="J161" s="40">
        <v>0</v>
      </c>
      <c r="K161" s="40"/>
      <c r="L161" s="40">
        <v>189.3</v>
      </c>
      <c r="M161" s="43"/>
    </row>
    <row r="162" spans="1:13" ht="24.75" customHeight="1">
      <c r="A162" s="10"/>
      <c r="B162" s="55"/>
      <c r="C162" s="34"/>
      <c r="D162" s="20"/>
      <c r="E162" s="34"/>
      <c r="F162" s="37" t="s">
        <v>26</v>
      </c>
      <c r="G162" s="40">
        <f>H162+I162+J162+K162+M162</f>
        <v>0</v>
      </c>
      <c r="H162" s="40"/>
      <c r="I162" s="40"/>
      <c r="J162" s="40">
        <v>0</v>
      </c>
      <c r="K162" s="40"/>
      <c r="L162" s="40"/>
      <c r="M162" s="43"/>
    </row>
    <row r="163" spans="1:13" ht="24.75" customHeight="1">
      <c r="A163" s="10"/>
      <c r="B163" s="55"/>
      <c r="C163" s="34"/>
      <c r="D163" s="20"/>
      <c r="E163" s="34"/>
      <c r="F163" s="42" t="s">
        <v>27</v>
      </c>
      <c r="G163" s="40">
        <f aca="true" t="shared" si="54" ref="G163:G164">H163+I163+J163+K163+L163+M163</f>
        <v>146.4</v>
      </c>
      <c r="H163" s="40"/>
      <c r="I163" s="40"/>
      <c r="J163" s="40">
        <v>0</v>
      </c>
      <c r="K163" s="40"/>
      <c r="L163" s="40">
        <v>146.4</v>
      </c>
      <c r="M163" s="43"/>
    </row>
    <row r="164" spans="1:13" ht="24.75" customHeight="1">
      <c r="A164" s="10"/>
      <c r="B164" s="55"/>
      <c r="C164" s="34"/>
      <c r="D164" s="20"/>
      <c r="E164" s="34"/>
      <c r="F164" s="37" t="s">
        <v>28</v>
      </c>
      <c r="G164" s="40">
        <f t="shared" si="54"/>
        <v>120</v>
      </c>
      <c r="H164" s="40"/>
      <c r="I164" s="40"/>
      <c r="J164" s="40">
        <v>0</v>
      </c>
      <c r="K164" s="40"/>
      <c r="L164" s="40">
        <v>120</v>
      </c>
      <c r="M164" s="43"/>
    </row>
    <row r="165" spans="1:13" ht="62.25" customHeight="1">
      <c r="A165" s="10"/>
      <c r="B165" s="55" t="s">
        <v>91</v>
      </c>
      <c r="C165" s="34" t="s">
        <v>92</v>
      </c>
      <c r="D165" s="20"/>
      <c r="E165" s="34" t="s">
        <v>82</v>
      </c>
      <c r="F165" s="26" t="s">
        <v>21</v>
      </c>
      <c r="G165" s="40">
        <f>G170+G169+G168+G167+G166</f>
        <v>14055.1</v>
      </c>
      <c r="H165" s="40"/>
      <c r="I165" s="40"/>
      <c r="J165" s="40">
        <f>J166+J167+J168+J169+J170</f>
        <v>0</v>
      </c>
      <c r="K165" s="40">
        <f>K166+K167+K168+K169+K170</f>
        <v>0</v>
      </c>
      <c r="L165" s="40">
        <f>L166+L167+L168+L169+L170</f>
        <v>14055.1</v>
      </c>
      <c r="M165" s="43"/>
    </row>
    <row r="166" spans="1:13" ht="24.75" customHeight="1">
      <c r="A166" s="10"/>
      <c r="B166" s="55"/>
      <c r="C166" s="34"/>
      <c r="D166" s="20"/>
      <c r="E166" s="34"/>
      <c r="F166" s="37" t="s">
        <v>24</v>
      </c>
      <c r="G166" s="40">
        <f aca="true" t="shared" si="55" ref="G166:G170">H166+I166+J166+K166+L166+M166</f>
        <v>12971.7</v>
      </c>
      <c r="H166" s="40"/>
      <c r="I166" s="40"/>
      <c r="J166" s="40">
        <v>0</v>
      </c>
      <c r="K166" s="40"/>
      <c r="L166" s="40">
        <v>12971.7</v>
      </c>
      <c r="M166" s="43"/>
    </row>
    <row r="167" spans="1:13" ht="24.75" customHeight="1">
      <c r="A167" s="10"/>
      <c r="B167" s="55"/>
      <c r="C167" s="34"/>
      <c r="D167" s="20"/>
      <c r="E167" s="34"/>
      <c r="F167" s="37" t="s">
        <v>25</v>
      </c>
      <c r="G167" s="40">
        <f t="shared" si="55"/>
        <v>540.5</v>
      </c>
      <c r="H167" s="40"/>
      <c r="I167" s="40"/>
      <c r="J167" s="40">
        <v>0</v>
      </c>
      <c r="K167" s="40"/>
      <c r="L167" s="40">
        <v>540.5</v>
      </c>
      <c r="M167" s="43"/>
    </row>
    <row r="168" spans="1:13" ht="24.75" customHeight="1">
      <c r="A168" s="10"/>
      <c r="B168" s="55"/>
      <c r="C168" s="34"/>
      <c r="D168" s="20"/>
      <c r="E168" s="34"/>
      <c r="F168" s="37" t="s">
        <v>26</v>
      </c>
      <c r="G168" s="40">
        <f t="shared" si="55"/>
        <v>0</v>
      </c>
      <c r="H168" s="40"/>
      <c r="I168" s="40"/>
      <c r="J168" s="40">
        <v>0</v>
      </c>
      <c r="K168" s="40"/>
      <c r="L168" s="40">
        <v>0</v>
      </c>
      <c r="M168" s="43"/>
    </row>
    <row r="169" spans="1:13" ht="24.75" customHeight="1">
      <c r="A169" s="10"/>
      <c r="B169" s="55"/>
      <c r="C169" s="34"/>
      <c r="D169" s="20"/>
      <c r="E169" s="34"/>
      <c r="F169" s="42" t="s">
        <v>27</v>
      </c>
      <c r="G169" s="40">
        <f t="shared" si="55"/>
        <v>417.9</v>
      </c>
      <c r="H169" s="40"/>
      <c r="I169" s="40"/>
      <c r="J169" s="40">
        <v>0</v>
      </c>
      <c r="K169" s="40"/>
      <c r="L169" s="40">
        <v>417.9</v>
      </c>
      <c r="M169" s="43"/>
    </row>
    <row r="170" spans="1:13" ht="24.75" customHeight="1">
      <c r="A170" s="10"/>
      <c r="B170" s="55"/>
      <c r="C170" s="34"/>
      <c r="D170" s="20"/>
      <c r="E170" s="34"/>
      <c r="F170" s="37" t="s">
        <v>28</v>
      </c>
      <c r="G170" s="40">
        <f t="shared" si="55"/>
        <v>125</v>
      </c>
      <c r="H170" s="40"/>
      <c r="I170" s="40"/>
      <c r="J170" s="40">
        <v>0</v>
      </c>
      <c r="K170" s="40"/>
      <c r="L170" s="40">
        <v>125</v>
      </c>
      <c r="M170" s="43"/>
    </row>
    <row r="171" spans="1:13" ht="63.75" customHeight="1">
      <c r="A171" s="10"/>
      <c r="B171" s="55" t="s">
        <v>93</v>
      </c>
      <c r="C171" s="61" t="s">
        <v>33</v>
      </c>
      <c r="D171" s="20" t="s">
        <v>61</v>
      </c>
      <c r="E171" s="20" t="s">
        <v>94</v>
      </c>
      <c r="F171" s="26" t="s">
        <v>21</v>
      </c>
      <c r="G171" s="63">
        <f>G176+G175+G174+G173+G172</f>
        <v>19024.5</v>
      </c>
      <c r="H171" s="63">
        <f>H176+H175+H174+H173+H172</f>
        <v>19024.5</v>
      </c>
      <c r="I171" s="40">
        <f>I176+I175+I174+I173+I172</f>
        <v>0</v>
      </c>
      <c r="J171" s="40">
        <f>J176+J175+J174+J173+J172</f>
        <v>0</v>
      </c>
      <c r="K171" s="45">
        <f>K176+K175+K174+K173+K172</f>
        <v>0</v>
      </c>
      <c r="L171" s="45">
        <f>L176+L175+L174+L173+L172</f>
        <v>0</v>
      </c>
      <c r="M171" s="43">
        <f>M176+M175+M174+M173+M172</f>
        <v>0</v>
      </c>
    </row>
    <row r="172" spans="1:13" ht="24.75" customHeight="1">
      <c r="A172" s="10"/>
      <c r="B172" s="55"/>
      <c r="C172" s="61"/>
      <c r="D172" s="20"/>
      <c r="E172" s="20"/>
      <c r="F172" s="37" t="s">
        <v>24</v>
      </c>
      <c r="G172" s="63">
        <f aca="true" t="shared" si="56" ref="G172:G176">H172+I172+J172+K172+L172+M172</f>
        <v>14178.800000000001</v>
      </c>
      <c r="H172" s="63">
        <f aca="true" t="shared" si="57" ref="H172:H173">H190+H184+H178</f>
        <v>14178.800000000001</v>
      </c>
      <c r="I172" s="64">
        <v>0</v>
      </c>
      <c r="J172" s="40">
        <f aca="true" t="shared" si="58" ref="J172:J176">J171+J171+J171</f>
        <v>0</v>
      </c>
      <c r="K172" s="27">
        <f aca="true" t="shared" si="59" ref="K172:K176">K171+K171</f>
        <v>0</v>
      </c>
      <c r="L172" s="27">
        <v>0</v>
      </c>
      <c r="M172" s="43">
        <v>0</v>
      </c>
    </row>
    <row r="173" spans="1:13" ht="24.75" customHeight="1">
      <c r="A173" s="10"/>
      <c r="B173" s="55"/>
      <c r="C173" s="61"/>
      <c r="D173" s="20"/>
      <c r="E173" s="20"/>
      <c r="F173" s="37" t="s">
        <v>25</v>
      </c>
      <c r="G173" s="40">
        <f t="shared" si="56"/>
        <v>4235.2</v>
      </c>
      <c r="H173" s="63">
        <f t="shared" si="57"/>
        <v>4235.2</v>
      </c>
      <c r="I173" s="65">
        <v>0</v>
      </c>
      <c r="J173" s="40">
        <f t="shared" si="58"/>
        <v>0</v>
      </c>
      <c r="K173" s="27">
        <f t="shared" si="59"/>
        <v>0</v>
      </c>
      <c r="L173" s="27">
        <v>0</v>
      </c>
      <c r="M173" s="43">
        <v>0</v>
      </c>
    </row>
    <row r="174" spans="1:13" ht="24.75" customHeight="1">
      <c r="A174" s="10"/>
      <c r="B174" s="55"/>
      <c r="C174" s="61"/>
      <c r="D174" s="20"/>
      <c r="E174" s="20"/>
      <c r="F174" s="37" t="s">
        <v>26</v>
      </c>
      <c r="G174" s="63">
        <f t="shared" si="56"/>
        <v>377.5</v>
      </c>
      <c r="H174" s="63">
        <f>H180+H186</f>
        <v>377.5</v>
      </c>
      <c r="I174" s="65">
        <v>0</v>
      </c>
      <c r="J174" s="40">
        <f t="shared" si="58"/>
        <v>0</v>
      </c>
      <c r="K174" s="27">
        <f t="shared" si="59"/>
        <v>0</v>
      </c>
      <c r="L174" s="27">
        <v>0</v>
      </c>
      <c r="M174" s="43">
        <v>0</v>
      </c>
    </row>
    <row r="175" spans="1:13" ht="19.5" customHeight="1">
      <c r="A175" s="10"/>
      <c r="B175" s="55"/>
      <c r="C175" s="61"/>
      <c r="D175" s="20"/>
      <c r="E175" s="20"/>
      <c r="F175" s="42" t="s">
        <v>27</v>
      </c>
      <c r="G175" s="40">
        <f t="shared" si="56"/>
        <v>192</v>
      </c>
      <c r="H175" s="40">
        <f>H193</f>
        <v>192</v>
      </c>
      <c r="I175" s="65">
        <v>0</v>
      </c>
      <c r="J175" s="40">
        <f t="shared" si="58"/>
        <v>0</v>
      </c>
      <c r="K175" s="27">
        <f t="shared" si="59"/>
        <v>0</v>
      </c>
      <c r="L175" s="27">
        <v>0</v>
      </c>
      <c r="M175" s="43">
        <v>0</v>
      </c>
    </row>
    <row r="176" spans="1:13" ht="24.75" customHeight="1">
      <c r="A176" s="10"/>
      <c r="B176" s="55"/>
      <c r="C176" s="61"/>
      <c r="D176" s="20"/>
      <c r="E176" s="20"/>
      <c r="F176" s="37" t="s">
        <v>28</v>
      </c>
      <c r="G176" s="40">
        <f t="shared" si="56"/>
        <v>41</v>
      </c>
      <c r="H176" s="40">
        <f>H194+H188+H182</f>
        <v>41</v>
      </c>
      <c r="I176" s="65">
        <v>0</v>
      </c>
      <c r="J176" s="40">
        <f t="shared" si="58"/>
        <v>0</v>
      </c>
      <c r="K176" s="27">
        <f t="shared" si="59"/>
        <v>0</v>
      </c>
      <c r="L176" s="27">
        <v>0</v>
      </c>
      <c r="M176" s="43">
        <v>0</v>
      </c>
    </row>
    <row r="177" spans="1:13" ht="59.25" customHeight="1">
      <c r="A177" s="10"/>
      <c r="B177" s="55" t="s">
        <v>95</v>
      </c>
      <c r="C177" s="34" t="s">
        <v>96</v>
      </c>
      <c r="D177" s="20"/>
      <c r="E177" s="20" t="s">
        <v>97</v>
      </c>
      <c r="F177" s="26" t="s">
        <v>21</v>
      </c>
      <c r="G177" s="40">
        <f>G182+G181+G180+G179+G178</f>
        <v>6812.5</v>
      </c>
      <c r="H177" s="63">
        <f>H182+H181+H180+H179+H178</f>
        <v>6812.5</v>
      </c>
      <c r="I177" s="65"/>
      <c r="J177" s="40"/>
      <c r="K177" s="27"/>
      <c r="L177" s="27"/>
      <c r="M177" s="43"/>
    </row>
    <row r="178" spans="1:13" ht="24.75" customHeight="1">
      <c r="A178" s="10"/>
      <c r="B178" s="55"/>
      <c r="C178" s="34"/>
      <c r="D178" s="20"/>
      <c r="E178" s="20"/>
      <c r="F178" s="37" t="s">
        <v>24</v>
      </c>
      <c r="G178" s="40">
        <f aca="true" t="shared" si="60" ref="G178:G180">H178</f>
        <v>5077.1</v>
      </c>
      <c r="H178" s="40">
        <v>5077.1</v>
      </c>
      <c r="I178" s="65"/>
      <c r="J178" s="40"/>
      <c r="K178" s="27"/>
      <c r="L178" s="27"/>
      <c r="M178" s="43"/>
    </row>
    <row r="179" spans="1:13" ht="24.75" customHeight="1">
      <c r="A179" s="10"/>
      <c r="B179" s="55"/>
      <c r="C179" s="34"/>
      <c r="D179" s="20"/>
      <c r="E179" s="20"/>
      <c r="F179" s="37" t="s">
        <v>25</v>
      </c>
      <c r="G179" s="40">
        <f t="shared" si="60"/>
        <v>1516.5</v>
      </c>
      <c r="H179" s="63">
        <v>1516.5</v>
      </c>
      <c r="I179" s="65"/>
      <c r="J179" s="40"/>
      <c r="K179" s="27"/>
      <c r="L179" s="27"/>
      <c r="M179" s="43"/>
    </row>
    <row r="180" spans="1:13" ht="24.75" customHeight="1">
      <c r="A180" s="10"/>
      <c r="B180" s="55"/>
      <c r="C180" s="34"/>
      <c r="D180" s="20"/>
      <c r="E180" s="20"/>
      <c r="F180" s="37" t="s">
        <v>26</v>
      </c>
      <c r="G180" s="40">
        <f t="shared" si="60"/>
        <v>203.9</v>
      </c>
      <c r="H180" s="63">
        <v>203.9</v>
      </c>
      <c r="I180" s="65"/>
      <c r="J180" s="40"/>
      <c r="K180" s="27"/>
      <c r="L180" s="27"/>
      <c r="M180" s="43"/>
    </row>
    <row r="181" spans="1:13" ht="24.75" customHeight="1">
      <c r="A181" s="10"/>
      <c r="B181" s="55"/>
      <c r="C181" s="34"/>
      <c r="D181" s="20"/>
      <c r="E181" s="20"/>
      <c r="F181" s="42" t="s">
        <v>27</v>
      </c>
      <c r="G181" s="40"/>
      <c r="H181" s="40"/>
      <c r="I181" s="65"/>
      <c r="J181" s="40"/>
      <c r="K181" s="27"/>
      <c r="L181" s="27"/>
      <c r="M181" s="43"/>
    </row>
    <row r="182" spans="1:13" ht="24.75" customHeight="1">
      <c r="A182" s="10"/>
      <c r="B182" s="55"/>
      <c r="C182" s="34"/>
      <c r="D182" s="20"/>
      <c r="E182" s="20"/>
      <c r="F182" s="37" t="s">
        <v>28</v>
      </c>
      <c r="G182" s="40">
        <f>H182</f>
        <v>15</v>
      </c>
      <c r="H182" s="40">
        <v>15</v>
      </c>
      <c r="I182" s="65"/>
      <c r="J182" s="40"/>
      <c r="K182" s="27"/>
      <c r="L182" s="27"/>
      <c r="M182" s="43"/>
    </row>
    <row r="183" spans="1:13" ht="66" customHeight="1">
      <c r="A183" s="10"/>
      <c r="B183" s="55" t="s">
        <v>98</v>
      </c>
      <c r="C183" s="34" t="s">
        <v>99</v>
      </c>
      <c r="D183" s="20"/>
      <c r="E183" s="20" t="s">
        <v>97</v>
      </c>
      <c r="F183" s="26" t="s">
        <v>21</v>
      </c>
      <c r="G183" s="63">
        <f>G188+G187+G186+G185+G184</f>
        <v>5797.700000000001</v>
      </c>
      <c r="H183" s="63">
        <f>H188+H187+H186+H185+H184</f>
        <v>5797.700000000001</v>
      </c>
      <c r="I183" s="65"/>
      <c r="J183" s="40"/>
      <c r="K183" s="27"/>
      <c r="L183" s="27"/>
      <c r="M183" s="43"/>
    </row>
    <row r="184" spans="1:13" ht="24.75" customHeight="1">
      <c r="A184" s="10"/>
      <c r="B184" s="55"/>
      <c r="C184" s="34"/>
      <c r="D184" s="20"/>
      <c r="E184" s="20"/>
      <c r="F184" s="37" t="s">
        <v>24</v>
      </c>
      <c r="G184" s="63">
        <f aca="true" t="shared" si="61" ref="G184:G186">H184</f>
        <v>4322.1</v>
      </c>
      <c r="H184" s="63">
        <v>4322.1</v>
      </c>
      <c r="I184" s="65"/>
      <c r="J184" s="40"/>
      <c r="K184" s="27"/>
      <c r="L184" s="27"/>
      <c r="M184" s="43"/>
    </row>
    <row r="185" spans="1:13" ht="24.75" customHeight="1">
      <c r="A185" s="10"/>
      <c r="B185" s="55"/>
      <c r="C185" s="34"/>
      <c r="D185" s="20"/>
      <c r="E185" s="20"/>
      <c r="F185" s="37" t="s">
        <v>25</v>
      </c>
      <c r="G185" s="40">
        <f t="shared" si="61"/>
        <v>1291</v>
      </c>
      <c r="H185" s="63">
        <v>1291</v>
      </c>
      <c r="I185" s="65"/>
      <c r="J185" s="40"/>
      <c r="K185" s="27"/>
      <c r="L185" s="27"/>
      <c r="M185" s="43"/>
    </row>
    <row r="186" spans="1:13" ht="24.75" customHeight="1">
      <c r="A186" s="10"/>
      <c r="B186" s="55"/>
      <c r="C186" s="34"/>
      <c r="D186" s="20"/>
      <c r="E186" s="20"/>
      <c r="F186" s="37" t="s">
        <v>26</v>
      </c>
      <c r="G186" s="63">
        <f t="shared" si="61"/>
        <v>173.6</v>
      </c>
      <c r="H186" s="63">
        <v>173.6</v>
      </c>
      <c r="I186" s="65"/>
      <c r="J186" s="40"/>
      <c r="K186" s="27"/>
      <c r="L186" s="27"/>
      <c r="M186" s="43"/>
    </row>
    <row r="187" spans="1:13" ht="24.75" customHeight="1">
      <c r="A187" s="10"/>
      <c r="B187" s="55"/>
      <c r="C187" s="34"/>
      <c r="D187" s="20"/>
      <c r="E187" s="20"/>
      <c r="F187" s="42" t="s">
        <v>27</v>
      </c>
      <c r="G187" s="40"/>
      <c r="H187" s="40"/>
      <c r="I187" s="65"/>
      <c r="J187" s="40"/>
      <c r="K187" s="27"/>
      <c r="L187" s="27"/>
      <c r="M187" s="43"/>
    </row>
    <row r="188" spans="1:13" ht="24.75" customHeight="1">
      <c r="A188" s="10"/>
      <c r="B188" s="55"/>
      <c r="C188" s="34"/>
      <c r="D188" s="20"/>
      <c r="E188" s="20"/>
      <c r="F188" s="37" t="s">
        <v>28</v>
      </c>
      <c r="G188" s="40">
        <f>H188</f>
        <v>11</v>
      </c>
      <c r="H188" s="40">
        <v>11</v>
      </c>
      <c r="I188" s="65"/>
      <c r="J188" s="40"/>
      <c r="K188" s="27"/>
      <c r="L188" s="27"/>
      <c r="M188" s="43"/>
    </row>
    <row r="189" spans="1:13" ht="63.75" customHeight="1">
      <c r="A189" s="10"/>
      <c r="B189" s="55" t="s">
        <v>100</v>
      </c>
      <c r="C189" s="34" t="s">
        <v>101</v>
      </c>
      <c r="D189" s="20"/>
      <c r="E189" s="34" t="s">
        <v>102</v>
      </c>
      <c r="F189" s="26" t="s">
        <v>21</v>
      </c>
      <c r="G189" s="40">
        <f>G194+G193+G192+G191+G190</f>
        <v>6414.3</v>
      </c>
      <c r="H189" s="40">
        <f>H194+H193+H192+H191+H190</f>
        <v>6414.3</v>
      </c>
      <c r="I189" s="65"/>
      <c r="J189" s="40"/>
      <c r="K189" s="27"/>
      <c r="L189" s="27"/>
      <c r="M189" s="43"/>
    </row>
    <row r="190" spans="1:13" ht="24.75" customHeight="1">
      <c r="A190" s="10"/>
      <c r="B190" s="55"/>
      <c r="C190" s="34"/>
      <c r="D190" s="20"/>
      <c r="E190" s="34"/>
      <c r="F190" s="37" t="s">
        <v>24</v>
      </c>
      <c r="G190" s="40">
        <f aca="true" t="shared" si="62" ref="G190:G194">H190</f>
        <v>4779.6</v>
      </c>
      <c r="H190" s="40">
        <v>4779.6</v>
      </c>
      <c r="I190" s="65"/>
      <c r="J190" s="40"/>
      <c r="K190" s="27"/>
      <c r="L190" s="27"/>
      <c r="M190" s="43"/>
    </row>
    <row r="191" spans="1:13" ht="24.75" customHeight="1">
      <c r="A191" s="10"/>
      <c r="B191" s="55"/>
      <c r="C191" s="34"/>
      <c r="D191" s="20"/>
      <c r="E191" s="34"/>
      <c r="F191" s="37" t="s">
        <v>25</v>
      </c>
      <c r="G191" s="40">
        <f t="shared" si="62"/>
        <v>1427.7</v>
      </c>
      <c r="H191" s="40">
        <v>1427.7</v>
      </c>
      <c r="I191" s="65"/>
      <c r="J191" s="40"/>
      <c r="K191" s="27"/>
      <c r="L191" s="27"/>
      <c r="M191" s="43"/>
    </row>
    <row r="192" spans="1:13" ht="24.75" customHeight="1">
      <c r="A192" s="10"/>
      <c r="B192" s="55"/>
      <c r="C192" s="34"/>
      <c r="D192" s="20"/>
      <c r="E192" s="34"/>
      <c r="F192" s="37" t="s">
        <v>26</v>
      </c>
      <c r="G192" s="40">
        <f t="shared" si="62"/>
        <v>0</v>
      </c>
      <c r="H192" s="40">
        <v>0</v>
      </c>
      <c r="I192" s="65"/>
      <c r="J192" s="40"/>
      <c r="K192" s="27"/>
      <c r="L192" s="27"/>
      <c r="M192" s="43"/>
    </row>
    <row r="193" spans="1:13" ht="24.75" customHeight="1">
      <c r="A193" s="10"/>
      <c r="B193" s="55"/>
      <c r="C193" s="34"/>
      <c r="D193" s="20"/>
      <c r="E193" s="34"/>
      <c r="F193" s="42" t="s">
        <v>27</v>
      </c>
      <c r="G193" s="40">
        <f t="shared" si="62"/>
        <v>192</v>
      </c>
      <c r="H193" s="40">
        <v>192</v>
      </c>
      <c r="I193" s="65"/>
      <c r="J193" s="40"/>
      <c r="K193" s="27"/>
      <c r="L193" s="27"/>
      <c r="M193" s="43"/>
    </row>
    <row r="194" spans="1:13" ht="24.75" customHeight="1">
      <c r="A194" s="10"/>
      <c r="B194" s="55"/>
      <c r="C194" s="34"/>
      <c r="D194" s="20"/>
      <c r="E194" s="34"/>
      <c r="F194" s="37" t="s">
        <v>28</v>
      </c>
      <c r="G194" s="40">
        <f t="shared" si="62"/>
        <v>15</v>
      </c>
      <c r="H194" s="40">
        <v>15</v>
      </c>
      <c r="I194" s="65"/>
      <c r="J194" s="40"/>
      <c r="K194" s="27"/>
      <c r="L194" s="27"/>
      <c r="M194" s="43"/>
    </row>
    <row r="195" spans="1:13" ht="66" customHeight="1">
      <c r="A195" s="10"/>
      <c r="B195" s="55" t="s">
        <v>103</v>
      </c>
      <c r="C195" s="61" t="s">
        <v>53</v>
      </c>
      <c r="D195" s="20" t="s">
        <v>61</v>
      </c>
      <c r="E195" s="20" t="s">
        <v>104</v>
      </c>
      <c r="F195" s="26" t="s">
        <v>21</v>
      </c>
      <c r="G195" s="40">
        <f>G200+G199+G198+G197+G196</f>
        <v>61550.799999999996</v>
      </c>
      <c r="H195" s="40">
        <f>H200+H199+H198+H197+H196</f>
        <v>0</v>
      </c>
      <c r="I195" s="40">
        <f>I200+I199+I198+I197+I196</f>
        <v>0</v>
      </c>
      <c r="J195" s="40">
        <f>J200+J199+J198+J197+J196</f>
        <v>0</v>
      </c>
      <c r="K195" s="45">
        <f>K200+K199+K198+K197+K196</f>
        <v>0</v>
      </c>
      <c r="L195" s="45">
        <f>L200+L199+L198+L197+L196</f>
        <v>61550.799999999996</v>
      </c>
      <c r="M195" s="43">
        <f>M200+M199+M198+M197+M196</f>
        <v>0</v>
      </c>
    </row>
    <row r="196" spans="1:13" ht="24.75" customHeight="1">
      <c r="A196" s="10"/>
      <c r="B196" s="55"/>
      <c r="C196" s="61"/>
      <c r="D196" s="20"/>
      <c r="E196" s="20"/>
      <c r="F196" s="37" t="s">
        <v>24</v>
      </c>
      <c r="G196" s="40">
        <f aca="true" t="shared" si="63" ref="G196:G200">H196+I196+J196+K196+L196+M196</f>
        <v>56913.7</v>
      </c>
      <c r="H196" s="40">
        <v>0</v>
      </c>
      <c r="I196" s="40">
        <v>0</v>
      </c>
      <c r="J196" s="27">
        <f aca="true" t="shared" si="64" ref="J196:J199">J220+J214+J208+J202</f>
        <v>0</v>
      </c>
      <c r="K196" s="40">
        <f aca="true" t="shared" si="65" ref="K196:K200">K202+K208+K214+K220</f>
        <v>0</v>
      </c>
      <c r="L196" s="27">
        <f aca="true" t="shared" si="66" ref="L196:L200">L202+L208+L214+L220</f>
        <v>56913.7</v>
      </c>
      <c r="M196" s="43">
        <v>0</v>
      </c>
    </row>
    <row r="197" spans="1:13" ht="24.75" customHeight="1">
      <c r="A197" s="10"/>
      <c r="B197" s="55"/>
      <c r="C197" s="61"/>
      <c r="D197" s="20"/>
      <c r="E197" s="20"/>
      <c r="F197" s="37" t="s">
        <v>25</v>
      </c>
      <c r="G197" s="40">
        <f t="shared" si="63"/>
        <v>2371.5</v>
      </c>
      <c r="H197" s="40">
        <v>0</v>
      </c>
      <c r="I197" s="40">
        <v>0</v>
      </c>
      <c r="J197" s="27">
        <f t="shared" si="64"/>
        <v>0</v>
      </c>
      <c r="K197" s="40">
        <f t="shared" si="65"/>
        <v>0</v>
      </c>
      <c r="L197" s="27">
        <f t="shared" si="66"/>
        <v>2371.5</v>
      </c>
      <c r="M197" s="43">
        <v>0</v>
      </c>
    </row>
    <row r="198" spans="1:13" ht="24.75" customHeight="1">
      <c r="A198" s="10"/>
      <c r="B198" s="55"/>
      <c r="C198" s="61"/>
      <c r="D198" s="20"/>
      <c r="E198" s="20"/>
      <c r="F198" s="37" t="s">
        <v>26</v>
      </c>
      <c r="G198" s="40">
        <f t="shared" si="63"/>
        <v>1565.2</v>
      </c>
      <c r="H198" s="40">
        <v>0</v>
      </c>
      <c r="I198" s="40">
        <v>0</v>
      </c>
      <c r="J198" s="27">
        <f t="shared" si="64"/>
        <v>0</v>
      </c>
      <c r="K198" s="40">
        <f t="shared" si="65"/>
        <v>0</v>
      </c>
      <c r="L198" s="27">
        <f t="shared" si="66"/>
        <v>1565.2</v>
      </c>
      <c r="M198" s="43">
        <v>0</v>
      </c>
    </row>
    <row r="199" spans="1:13" ht="16.5" customHeight="1">
      <c r="A199" s="10"/>
      <c r="B199" s="55"/>
      <c r="C199" s="61"/>
      <c r="D199" s="20"/>
      <c r="E199" s="20"/>
      <c r="F199" s="42" t="s">
        <v>27</v>
      </c>
      <c r="G199" s="40">
        <f t="shared" si="63"/>
        <v>268.4</v>
      </c>
      <c r="H199" s="40">
        <v>0</v>
      </c>
      <c r="I199" s="40">
        <v>0</v>
      </c>
      <c r="J199" s="27">
        <f t="shared" si="64"/>
        <v>0</v>
      </c>
      <c r="K199" s="40">
        <f t="shared" si="65"/>
        <v>0</v>
      </c>
      <c r="L199" s="27">
        <f t="shared" si="66"/>
        <v>268.4</v>
      </c>
      <c r="M199" s="43">
        <v>0</v>
      </c>
    </row>
    <row r="200" spans="1:13" ht="24.75" customHeight="1">
      <c r="A200" s="10"/>
      <c r="B200" s="55"/>
      <c r="C200" s="61"/>
      <c r="D200" s="20"/>
      <c r="E200" s="20"/>
      <c r="F200" s="37" t="s">
        <v>28</v>
      </c>
      <c r="G200" s="40">
        <f t="shared" si="63"/>
        <v>432</v>
      </c>
      <c r="H200" s="40">
        <v>0</v>
      </c>
      <c r="I200" s="40">
        <v>0</v>
      </c>
      <c r="J200" s="27">
        <f>J206+J212+J218+J224</f>
        <v>0</v>
      </c>
      <c r="K200" s="40">
        <f t="shared" si="65"/>
        <v>0</v>
      </c>
      <c r="L200" s="27">
        <f t="shared" si="66"/>
        <v>432</v>
      </c>
      <c r="M200" s="43">
        <v>0</v>
      </c>
    </row>
    <row r="201" spans="1:13" ht="64.5" customHeight="1">
      <c r="A201" s="10"/>
      <c r="B201" s="55" t="s">
        <v>105</v>
      </c>
      <c r="C201" s="34" t="s">
        <v>106</v>
      </c>
      <c r="D201" s="20"/>
      <c r="E201" s="20" t="s">
        <v>107</v>
      </c>
      <c r="F201" s="26" t="s">
        <v>21</v>
      </c>
      <c r="G201" s="40">
        <f>G206+G205+G204+G203+G202</f>
        <v>0</v>
      </c>
      <c r="H201" s="40"/>
      <c r="I201" s="40"/>
      <c r="J201" s="27">
        <f>J206+J205+J204+J203+J202</f>
        <v>0</v>
      </c>
      <c r="K201" s="40">
        <f>K202+K203+K204+K205+K206</f>
        <v>0</v>
      </c>
      <c r="L201" s="27">
        <f>L202+L203+L204+L205+L206</f>
        <v>30000</v>
      </c>
      <c r="M201" s="43"/>
    </row>
    <row r="202" spans="1:13" ht="24.75" customHeight="1">
      <c r="A202" s="10"/>
      <c r="B202" s="55"/>
      <c r="C202" s="34"/>
      <c r="D202" s="20"/>
      <c r="E202" s="20"/>
      <c r="F202" s="37" t="s">
        <v>24</v>
      </c>
      <c r="G202" s="40">
        <f aca="true" t="shared" si="67" ref="G202:G206">H202+I202+J202</f>
        <v>0</v>
      </c>
      <c r="H202" s="40"/>
      <c r="I202" s="40"/>
      <c r="J202" s="27">
        <v>0</v>
      </c>
      <c r="K202" s="27"/>
      <c r="L202" s="27">
        <v>27894</v>
      </c>
      <c r="M202" s="43"/>
    </row>
    <row r="203" spans="1:13" ht="24.75" customHeight="1">
      <c r="A203" s="10"/>
      <c r="B203" s="55"/>
      <c r="C203" s="34"/>
      <c r="D203" s="20"/>
      <c r="E203" s="20"/>
      <c r="F203" s="37" t="s">
        <v>25</v>
      </c>
      <c r="G203" s="40">
        <f t="shared" si="67"/>
        <v>0</v>
      </c>
      <c r="H203" s="40"/>
      <c r="I203" s="40"/>
      <c r="J203" s="27">
        <v>0</v>
      </c>
      <c r="K203" s="27"/>
      <c r="L203" s="27">
        <v>1162.3</v>
      </c>
      <c r="M203" s="43"/>
    </row>
    <row r="204" spans="1:13" ht="24.75" customHeight="1">
      <c r="A204" s="10"/>
      <c r="B204" s="55"/>
      <c r="C204" s="34"/>
      <c r="D204" s="20"/>
      <c r="E204" s="20"/>
      <c r="F204" s="37" t="s">
        <v>26</v>
      </c>
      <c r="G204" s="40">
        <f t="shared" si="67"/>
        <v>0</v>
      </c>
      <c r="H204" s="40"/>
      <c r="I204" s="40"/>
      <c r="J204" s="27">
        <v>0</v>
      </c>
      <c r="K204" s="27"/>
      <c r="L204" s="27">
        <v>898.7</v>
      </c>
      <c r="M204" s="43"/>
    </row>
    <row r="205" spans="1:13" ht="24.75" customHeight="1">
      <c r="A205" s="10"/>
      <c r="B205" s="55"/>
      <c r="C205" s="34"/>
      <c r="D205" s="20"/>
      <c r="E205" s="20"/>
      <c r="F205" s="42" t="s">
        <v>27</v>
      </c>
      <c r="G205" s="40">
        <f t="shared" si="67"/>
        <v>0</v>
      </c>
      <c r="H205" s="40"/>
      <c r="I205" s="40"/>
      <c r="J205" s="27"/>
      <c r="K205" s="27"/>
      <c r="L205" s="27"/>
      <c r="M205" s="43"/>
    </row>
    <row r="206" spans="1:13" ht="24.75" customHeight="1">
      <c r="A206" s="10"/>
      <c r="B206" s="55"/>
      <c r="C206" s="34"/>
      <c r="D206" s="20"/>
      <c r="E206" s="20"/>
      <c r="F206" s="37" t="s">
        <v>28</v>
      </c>
      <c r="G206" s="40">
        <f t="shared" si="67"/>
        <v>0</v>
      </c>
      <c r="H206" s="40"/>
      <c r="I206" s="40"/>
      <c r="J206" s="27">
        <v>0</v>
      </c>
      <c r="K206" s="27"/>
      <c r="L206" s="27">
        <v>45</v>
      </c>
      <c r="M206" s="43"/>
    </row>
    <row r="207" spans="1:13" ht="64.5" customHeight="1">
      <c r="A207" s="10"/>
      <c r="B207" s="55" t="s">
        <v>108</v>
      </c>
      <c r="C207" s="34" t="s">
        <v>109</v>
      </c>
      <c r="D207" s="20"/>
      <c r="E207" s="20" t="s">
        <v>110</v>
      </c>
      <c r="F207" s="26" t="s">
        <v>21</v>
      </c>
      <c r="G207" s="40">
        <f>G212+G211+G210+G209+G208</f>
        <v>0</v>
      </c>
      <c r="H207" s="40"/>
      <c r="I207" s="40"/>
      <c r="J207" s="27">
        <f>J212+J211+J210+J209+J208</f>
        <v>0</v>
      </c>
      <c r="K207" s="40">
        <f>K208+K209+K210+K211+K212</f>
        <v>0</v>
      </c>
      <c r="L207" s="27">
        <f>L208+L209+L210+L211+L212</f>
        <v>7000</v>
      </c>
      <c r="M207" s="43"/>
    </row>
    <row r="208" spans="1:13" ht="24.75" customHeight="1">
      <c r="A208" s="10"/>
      <c r="B208" s="55"/>
      <c r="C208" s="34"/>
      <c r="D208" s="20"/>
      <c r="E208" s="20"/>
      <c r="F208" s="37" t="s">
        <v>24</v>
      </c>
      <c r="G208" s="40">
        <f aca="true" t="shared" si="68" ref="G208:G212">H208+I208+J208</f>
        <v>0</v>
      </c>
      <c r="H208" s="40"/>
      <c r="I208" s="40"/>
      <c r="J208" s="27">
        <v>0</v>
      </c>
      <c r="K208" s="27"/>
      <c r="L208" s="27">
        <v>6488.6</v>
      </c>
      <c r="M208" s="43"/>
    </row>
    <row r="209" spans="1:13" ht="24.75" customHeight="1">
      <c r="A209" s="10"/>
      <c r="B209" s="55"/>
      <c r="C209" s="34"/>
      <c r="D209" s="20"/>
      <c r="E209" s="20"/>
      <c r="F209" s="37" t="s">
        <v>25</v>
      </c>
      <c r="G209" s="40">
        <f t="shared" si="68"/>
        <v>0</v>
      </c>
      <c r="H209" s="40"/>
      <c r="I209" s="40"/>
      <c r="J209" s="27">
        <v>0</v>
      </c>
      <c r="K209" s="27"/>
      <c r="L209" s="27">
        <v>270.4</v>
      </c>
      <c r="M209" s="43"/>
    </row>
    <row r="210" spans="1:13" ht="24.75" customHeight="1">
      <c r="A210" s="10"/>
      <c r="B210" s="55"/>
      <c r="C210" s="34"/>
      <c r="D210" s="20"/>
      <c r="E210" s="20"/>
      <c r="F210" s="37" t="s">
        <v>26</v>
      </c>
      <c r="G210" s="40">
        <f t="shared" si="68"/>
        <v>0</v>
      </c>
      <c r="H210" s="40"/>
      <c r="I210" s="40"/>
      <c r="J210" s="27">
        <v>0</v>
      </c>
      <c r="K210" s="27"/>
      <c r="L210" s="27">
        <v>209</v>
      </c>
      <c r="M210" s="43"/>
    </row>
    <row r="211" spans="1:13" ht="24.75" customHeight="1">
      <c r="A211" s="10"/>
      <c r="B211" s="55"/>
      <c r="C211" s="34"/>
      <c r="D211" s="20"/>
      <c r="E211" s="20"/>
      <c r="F211" s="42" t="s">
        <v>27</v>
      </c>
      <c r="G211" s="40">
        <f t="shared" si="68"/>
        <v>0</v>
      </c>
      <c r="H211" s="40"/>
      <c r="I211" s="40"/>
      <c r="J211" s="27"/>
      <c r="K211" s="27"/>
      <c r="L211" s="27"/>
      <c r="M211" s="43"/>
    </row>
    <row r="212" spans="1:13" ht="24.75" customHeight="1">
      <c r="A212" s="10"/>
      <c r="B212" s="55"/>
      <c r="C212" s="34"/>
      <c r="D212" s="20"/>
      <c r="E212" s="20"/>
      <c r="F212" s="37" t="s">
        <v>28</v>
      </c>
      <c r="G212" s="40">
        <f t="shared" si="68"/>
        <v>0</v>
      </c>
      <c r="H212" s="40"/>
      <c r="I212" s="40"/>
      <c r="J212" s="27">
        <v>0</v>
      </c>
      <c r="K212" s="27"/>
      <c r="L212" s="27">
        <v>32</v>
      </c>
      <c r="M212" s="43"/>
    </row>
    <row r="213" spans="1:13" ht="69.75" customHeight="1">
      <c r="A213" s="10"/>
      <c r="B213" s="55" t="s">
        <v>111</v>
      </c>
      <c r="C213" s="34" t="s">
        <v>112</v>
      </c>
      <c r="D213" s="20"/>
      <c r="E213" s="34" t="s">
        <v>113</v>
      </c>
      <c r="F213" s="26" t="s">
        <v>21</v>
      </c>
      <c r="G213" s="40">
        <f>G218+G217+G216+G215+G214</f>
        <v>0</v>
      </c>
      <c r="H213" s="40"/>
      <c r="I213" s="40"/>
      <c r="J213" s="27">
        <f>J218+J217+J216+J215+J214</f>
        <v>0</v>
      </c>
      <c r="K213" s="40">
        <f>K214+K215+K216+K217+K218</f>
        <v>0</v>
      </c>
      <c r="L213" s="27">
        <f>L214+L215+L216+L217+L218</f>
        <v>9000</v>
      </c>
      <c r="M213" s="43"/>
    </row>
    <row r="214" spans="1:13" ht="24.75" customHeight="1">
      <c r="A214" s="10"/>
      <c r="B214" s="55"/>
      <c r="C214" s="34"/>
      <c r="D214" s="20"/>
      <c r="E214" s="34"/>
      <c r="F214" s="37" t="s">
        <v>24</v>
      </c>
      <c r="G214" s="40">
        <f aca="true" t="shared" si="69" ref="G214:G218">H214+I214+J214</f>
        <v>0</v>
      </c>
      <c r="H214" s="40"/>
      <c r="I214" s="40"/>
      <c r="J214" s="27">
        <v>0</v>
      </c>
      <c r="K214" s="27"/>
      <c r="L214" s="27">
        <v>8329.5</v>
      </c>
      <c r="M214" s="43"/>
    </row>
    <row r="215" spans="1:13" ht="24.75" customHeight="1">
      <c r="A215" s="10"/>
      <c r="B215" s="55"/>
      <c r="C215" s="34"/>
      <c r="D215" s="20"/>
      <c r="E215" s="34"/>
      <c r="F215" s="37" t="s">
        <v>25</v>
      </c>
      <c r="G215" s="40">
        <f t="shared" si="69"/>
        <v>0</v>
      </c>
      <c r="H215" s="40"/>
      <c r="I215" s="40"/>
      <c r="J215" s="27">
        <v>0</v>
      </c>
      <c r="K215" s="27"/>
      <c r="L215" s="27">
        <v>347.1</v>
      </c>
      <c r="M215" s="43"/>
    </row>
    <row r="216" spans="1:13" ht="24.75" customHeight="1">
      <c r="A216" s="10"/>
      <c r="B216" s="55"/>
      <c r="C216" s="34"/>
      <c r="D216" s="20"/>
      <c r="E216" s="34"/>
      <c r="F216" s="37" t="s">
        <v>26</v>
      </c>
      <c r="G216" s="40">
        <f t="shared" si="69"/>
        <v>0</v>
      </c>
      <c r="H216" s="40"/>
      <c r="I216" s="40"/>
      <c r="J216" s="27">
        <v>0</v>
      </c>
      <c r="K216" s="27"/>
      <c r="L216" s="27">
        <v>0</v>
      </c>
      <c r="M216" s="43"/>
    </row>
    <row r="217" spans="1:13" ht="24.75" customHeight="1">
      <c r="A217" s="10"/>
      <c r="B217" s="55"/>
      <c r="C217" s="34"/>
      <c r="D217" s="20"/>
      <c r="E217" s="34"/>
      <c r="F217" s="42" t="s">
        <v>27</v>
      </c>
      <c r="G217" s="40">
        <f t="shared" si="69"/>
        <v>0</v>
      </c>
      <c r="H217" s="40"/>
      <c r="I217" s="40"/>
      <c r="J217" s="27">
        <v>0</v>
      </c>
      <c r="K217" s="27"/>
      <c r="L217" s="27">
        <v>268.4</v>
      </c>
      <c r="M217" s="43"/>
    </row>
    <row r="218" spans="1:13" ht="24.75" customHeight="1">
      <c r="A218" s="10"/>
      <c r="B218" s="55"/>
      <c r="C218" s="34"/>
      <c r="D218" s="20"/>
      <c r="E218" s="34"/>
      <c r="F218" s="37" t="s">
        <v>28</v>
      </c>
      <c r="G218" s="40">
        <f t="shared" si="69"/>
        <v>0</v>
      </c>
      <c r="H218" s="40"/>
      <c r="I218" s="40"/>
      <c r="J218" s="27">
        <v>0</v>
      </c>
      <c r="K218" s="27"/>
      <c r="L218" s="27">
        <v>55</v>
      </c>
      <c r="M218" s="43"/>
    </row>
    <row r="219" spans="1:13" ht="63" customHeight="1">
      <c r="A219" s="10"/>
      <c r="B219" s="55" t="s">
        <v>114</v>
      </c>
      <c r="C219" s="34" t="s">
        <v>115</v>
      </c>
      <c r="D219" s="20"/>
      <c r="E219" s="20" t="s">
        <v>31</v>
      </c>
      <c r="F219" s="26" t="s">
        <v>21</v>
      </c>
      <c r="G219" s="40">
        <f>G224+G223+G222+G221+G220</f>
        <v>0</v>
      </c>
      <c r="H219" s="40"/>
      <c r="I219" s="40"/>
      <c r="J219" s="27">
        <f>J224+J223+J222+J221+J220</f>
        <v>0</v>
      </c>
      <c r="K219" s="40">
        <f>K220+K221+K222+K223+K224</f>
        <v>0</v>
      </c>
      <c r="L219" s="27">
        <f>L220+L221+L222+L223+L224</f>
        <v>15550.800000000001</v>
      </c>
      <c r="M219" s="43"/>
    </row>
    <row r="220" spans="1:13" ht="24.75" customHeight="1">
      <c r="A220" s="10"/>
      <c r="B220" s="55"/>
      <c r="C220" s="34"/>
      <c r="D220" s="20"/>
      <c r="E220" s="20"/>
      <c r="F220" s="37" t="s">
        <v>24</v>
      </c>
      <c r="G220" s="40">
        <f aca="true" t="shared" si="70" ref="G220:G224">H220+I220+J220</f>
        <v>0</v>
      </c>
      <c r="H220" s="40"/>
      <c r="I220" s="40"/>
      <c r="J220" s="27">
        <v>0</v>
      </c>
      <c r="K220" s="27"/>
      <c r="L220" s="27">
        <v>14201.6</v>
      </c>
      <c r="M220" s="43"/>
    </row>
    <row r="221" spans="1:13" ht="24.75" customHeight="1">
      <c r="A221" s="10"/>
      <c r="B221" s="55"/>
      <c r="C221" s="34"/>
      <c r="D221" s="20"/>
      <c r="E221" s="20"/>
      <c r="F221" s="37" t="s">
        <v>25</v>
      </c>
      <c r="G221" s="40">
        <f t="shared" si="70"/>
        <v>0</v>
      </c>
      <c r="H221" s="40"/>
      <c r="I221" s="40"/>
      <c r="J221" s="27">
        <v>0</v>
      </c>
      <c r="K221" s="27"/>
      <c r="L221" s="27">
        <v>591.7</v>
      </c>
      <c r="M221" s="43"/>
    </row>
    <row r="222" spans="1:13" ht="24.75" customHeight="1">
      <c r="A222" s="10"/>
      <c r="B222" s="55"/>
      <c r="C222" s="34"/>
      <c r="D222" s="20"/>
      <c r="E222" s="20"/>
      <c r="F222" s="37" t="s">
        <v>26</v>
      </c>
      <c r="G222" s="40">
        <f t="shared" si="70"/>
        <v>0</v>
      </c>
      <c r="H222" s="40"/>
      <c r="I222" s="40"/>
      <c r="J222" s="27">
        <v>0</v>
      </c>
      <c r="K222" s="27"/>
      <c r="L222" s="27">
        <v>457.5</v>
      </c>
      <c r="M222" s="43"/>
    </row>
    <row r="223" spans="1:13" ht="24.75" customHeight="1">
      <c r="A223" s="10"/>
      <c r="B223" s="55"/>
      <c r="C223" s="34"/>
      <c r="D223" s="20"/>
      <c r="E223" s="20"/>
      <c r="F223" s="42" t="s">
        <v>27</v>
      </c>
      <c r="G223" s="40">
        <f t="shared" si="70"/>
        <v>0</v>
      </c>
      <c r="H223" s="40"/>
      <c r="I223" s="40"/>
      <c r="J223" s="27"/>
      <c r="K223" s="27"/>
      <c r="L223" s="27"/>
      <c r="M223" s="43"/>
    </row>
    <row r="224" spans="1:13" ht="24.75" customHeight="1">
      <c r="A224" s="10"/>
      <c r="B224" s="55"/>
      <c r="C224" s="34"/>
      <c r="D224" s="20"/>
      <c r="E224" s="20"/>
      <c r="F224" s="37" t="s">
        <v>28</v>
      </c>
      <c r="G224" s="40">
        <f t="shared" si="70"/>
        <v>0</v>
      </c>
      <c r="H224" s="40"/>
      <c r="I224" s="40"/>
      <c r="J224" s="27">
        <v>0</v>
      </c>
      <c r="K224" s="27"/>
      <c r="L224" s="27">
        <v>300</v>
      </c>
      <c r="M224" s="43"/>
    </row>
    <row r="225" spans="1:13" ht="63.75" customHeight="1">
      <c r="A225" s="10"/>
      <c r="B225" s="55" t="s">
        <v>116</v>
      </c>
      <c r="C225" s="61" t="s">
        <v>37</v>
      </c>
      <c r="D225" s="20" t="s">
        <v>61</v>
      </c>
      <c r="E225" s="20" t="s">
        <v>117</v>
      </c>
      <c r="F225" s="26" t="s">
        <v>21</v>
      </c>
      <c r="G225" s="40">
        <f>G230+G229+G228+G227+G226</f>
        <v>84729.1</v>
      </c>
      <c r="H225" s="40">
        <f>H230+H229+H228+H227+H226</f>
        <v>0</v>
      </c>
      <c r="I225" s="40">
        <f>I230+I229+I228+I227+I226</f>
        <v>0</v>
      </c>
      <c r="J225" s="40">
        <f>J230+J229+J228+J227+J226</f>
        <v>15729.099999999999</v>
      </c>
      <c r="K225" s="45">
        <f>K230+K229+K228+K227+K226</f>
        <v>0</v>
      </c>
      <c r="L225" s="45">
        <f>L230+L229+L228+L227+L226</f>
        <v>69000</v>
      </c>
      <c r="M225" s="43">
        <f>M230+M229+M228+M227+M226</f>
        <v>0</v>
      </c>
    </row>
    <row r="226" spans="1:13" ht="24.75" customHeight="1">
      <c r="A226" s="10"/>
      <c r="B226" s="55"/>
      <c r="C226" s="61"/>
      <c r="D226" s="20"/>
      <c r="E226" s="20"/>
      <c r="F226" s="37" t="s">
        <v>24</v>
      </c>
      <c r="G226" s="40">
        <f aca="true" t="shared" si="71" ref="G226:G230">H226+I226+J226+K226+L226+M226</f>
        <v>76187.8</v>
      </c>
      <c r="H226" s="40">
        <v>0</v>
      </c>
      <c r="I226" s="40">
        <f>I232+I238+I244+I250</f>
        <v>0</v>
      </c>
      <c r="J226" s="27">
        <f aca="true" t="shared" si="72" ref="J226:J228">J232+J238+J244+J250+J256</f>
        <v>12660.8</v>
      </c>
      <c r="K226" s="40">
        <f aca="true" t="shared" si="73" ref="K226:K230">K232+K238+K244+K250+K256+K262+K268+K274+K280</f>
        <v>0</v>
      </c>
      <c r="L226" s="40">
        <f aca="true" t="shared" si="74" ref="L226:L230">L232+L238+L244+L250+L256+L262+L268+L274+L280</f>
        <v>63527</v>
      </c>
      <c r="M226" s="43">
        <f>M232+M238+M250+M256+M262+M268+M274+M280</f>
        <v>0</v>
      </c>
    </row>
    <row r="227" spans="1:13" ht="24.75" customHeight="1">
      <c r="A227" s="10"/>
      <c r="B227" s="55"/>
      <c r="C227" s="61"/>
      <c r="D227" s="20"/>
      <c r="E227" s="20"/>
      <c r="F227" s="37" t="s">
        <v>25</v>
      </c>
      <c r="G227" s="40">
        <f t="shared" si="71"/>
        <v>5610.6</v>
      </c>
      <c r="H227" s="40">
        <v>0</v>
      </c>
      <c r="I227" s="40">
        <f aca="true" t="shared" si="75" ref="I227:I228">I245+I239+I233+I251</f>
        <v>0</v>
      </c>
      <c r="J227" s="27">
        <f t="shared" si="72"/>
        <v>2264.8</v>
      </c>
      <c r="K227" s="40">
        <f t="shared" si="73"/>
        <v>0</v>
      </c>
      <c r="L227" s="40">
        <f t="shared" si="74"/>
        <v>3345.7999999999997</v>
      </c>
      <c r="M227" s="43">
        <f aca="true" t="shared" si="76" ref="M227:M230">M233+M239+M245+M251+M257+M263+M269+M275+M281</f>
        <v>0</v>
      </c>
    </row>
    <row r="228" spans="1:13" ht="24.75" customHeight="1">
      <c r="A228" s="10"/>
      <c r="B228" s="55"/>
      <c r="C228" s="61"/>
      <c r="D228" s="20"/>
      <c r="E228" s="20"/>
      <c r="F228" s="37" t="s">
        <v>26</v>
      </c>
      <c r="G228" s="40">
        <f t="shared" si="71"/>
        <v>2139.3</v>
      </c>
      <c r="H228" s="40">
        <v>0</v>
      </c>
      <c r="I228" s="40">
        <f t="shared" si="75"/>
        <v>0</v>
      </c>
      <c r="J228" s="27">
        <f t="shared" si="72"/>
        <v>340.1</v>
      </c>
      <c r="K228" s="40">
        <f t="shared" si="73"/>
        <v>0</v>
      </c>
      <c r="L228" s="40">
        <f t="shared" si="74"/>
        <v>1799.2</v>
      </c>
      <c r="M228" s="43">
        <f t="shared" si="76"/>
        <v>0</v>
      </c>
    </row>
    <row r="229" spans="1:13" ht="19.5" customHeight="1">
      <c r="A229" s="10"/>
      <c r="B229" s="55"/>
      <c r="C229" s="61"/>
      <c r="D229" s="20"/>
      <c r="E229" s="20"/>
      <c r="F229" s="42" t="s">
        <v>27</v>
      </c>
      <c r="G229" s="40">
        <f t="shared" si="71"/>
        <v>408.4</v>
      </c>
      <c r="H229" s="40">
        <v>0</v>
      </c>
      <c r="I229" s="40">
        <f>I235+I241+I247+I253</f>
        <v>0</v>
      </c>
      <c r="J229" s="27">
        <f>J235+J241+J247+J253+J259+J265+J271+J277+J283</f>
        <v>138.39999999999998</v>
      </c>
      <c r="K229" s="40">
        <f t="shared" si="73"/>
        <v>0</v>
      </c>
      <c r="L229" s="40">
        <f t="shared" si="74"/>
        <v>270</v>
      </c>
      <c r="M229" s="43">
        <f t="shared" si="76"/>
        <v>0</v>
      </c>
    </row>
    <row r="230" spans="1:13" ht="24.75" customHeight="1">
      <c r="A230" s="10"/>
      <c r="B230" s="55"/>
      <c r="C230" s="61"/>
      <c r="D230" s="20"/>
      <c r="E230" s="20"/>
      <c r="F230" s="37" t="s">
        <v>28</v>
      </c>
      <c r="G230" s="40">
        <f t="shared" si="71"/>
        <v>383</v>
      </c>
      <c r="H230" s="40">
        <v>0</v>
      </c>
      <c r="I230" s="40">
        <f>I248+I242+I236+I254</f>
        <v>0</v>
      </c>
      <c r="J230" s="27">
        <f>J236+J242+J248+J254+J260</f>
        <v>325</v>
      </c>
      <c r="K230" s="40">
        <f t="shared" si="73"/>
        <v>0</v>
      </c>
      <c r="L230" s="40">
        <f t="shared" si="74"/>
        <v>58</v>
      </c>
      <c r="M230" s="43">
        <f t="shared" si="76"/>
        <v>0</v>
      </c>
    </row>
    <row r="231" spans="1:13" ht="63" customHeight="1">
      <c r="A231" s="10"/>
      <c r="B231" s="55" t="s">
        <v>118</v>
      </c>
      <c r="C231" s="34" t="s">
        <v>119</v>
      </c>
      <c r="D231" s="20"/>
      <c r="E231" s="20" t="s">
        <v>120</v>
      </c>
      <c r="F231" s="26" t="s">
        <v>21</v>
      </c>
      <c r="G231" s="40">
        <f>G236+G235+G234+G233+G232</f>
        <v>3636.2</v>
      </c>
      <c r="H231" s="40"/>
      <c r="I231" s="40">
        <f>I236+I235+I234+I233+I232</f>
        <v>0</v>
      </c>
      <c r="J231" s="27">
        <f>J232+J233+J234+J235+J236</f>
        <v>3636.2</v>
      </c>
      <c r="K231" s="40"/>
      <c r="L231" s="40"/>
      <c r="M231" s="43"/>
    </row>
    <row r="232" spans="1:13" ht="24.75" customHeight="1">
      <c r="A232" s="10"/>
      <c r="B232" s="55"/>
      <c r="C232" s="34"/>
      <c r="D232" s="20"/>
      <c r="E232" s="20"/>
      <c r="F232" s="37" t="s">
        <v>24</v>
      </c>
      <c r="G232" s="40">
        <f aca="true" t="shared" si="77" ref="G232:G234">H232+I232+J232+K232+L232+M232</f>
        <v>3372.1</v>
      </c>
      <c r="H232" s="40"/>
      <c r="I232" s="40">
        <v>0</v>
      </c>
      <c r="J232" s="40">
        <v>3372.1</v>
      </c>
      <c r="K232" s="40"/>
      <c r="L232" s="40"/>
      <c r="M232" s="43"/>
    </row>
    <row r="233" spans="1:13" ht="24.75" customHeight="1">
      <c r="A233" s="10"/>
      <c r="B233" s="55"/>
      <c r="C233" s="34"/>
      <c r="D233" s="20"/>
      <c r="E233" s="20"/>
      <c r="F233" s="37" t="s">
        <v>25</v>
      </c>
      <c r="G233" s="40">
        <f t="shared" si="77"/>
        <v>140.5</v>
      </c>
      <c r="H233" s="40"/>
      <c r="I233" s="40">
        <v>0</v>
      </c>
      <c r="J233" s="40">
        <v>140.5</v>
      </c>
      <c r="K233" s="40"/>
      <c r="L233" s="40"/>
      <c r="M233" s="43"/>
    </row>
    <row r="234" spans="1:13" ht="24.75" customHeight="1">
      <c r="A234" s="10"/>
      <c r="B234" s="55"/>
      <c r="C234" s="34"/>
      <c r="D234" s="20"/>
      <c r="E234" s="20"/>
      <c r="F234" s="37" t="s">
        <v>26</v>
      </c>
      <c r="G234" s="40">
        <f t="shared" si="77"/>
        <v>108.6</v>
      </c>
      <c r="H234" s="40"/>
      <c r="I234" s="40">
        <v>0</v>
      </c>
      <c r="J234" s="40">
        <v>108.6</v>
      </c>
      <c r="K234" s="40"/>
      <c r="L234" s="40"/>
      <c r="M234" s="43"/>
    </row>
    <row r="235" spans="1:13" ht="24.75" customHeight="1">
      <c r="A235" s="10"/>
      <c r="B235" s="55"/>
      <c r="C235" s="34"/>
      <c r="D235" s="20"/>
      <c r="E235" s="20"/>
      <c r="F235" s="42" t="s">
        <v>27</v>
      </c>
      <c r="G235" s="40">
        <f>H235+I235</f>
        <v>0</v>
      </c>
      <c r="H235" s="40"/>
      <c r="I235" s="40"/>
      <c r="J235" s="40"/>
      <c r="K235" s="40"/>
      <c r="L235" s="40"/>
      <c r="M235" s="43"/>
    </row>
    <row r="236" spans="1:13" ht="24.75" customHeight="1">
      <c r="A236" s="10"/>
      <c r="B236" s="55"/>
      <c r="C236" s="34"/>
      <c r="D236" s="20"/>
      <c r="E236" s="20"/>
      <c r="F236" s="37" t="s">
        <v>28</v>
      </c>
      <c r="G236" s="40">
        <f>H236+I236+J236+K236+L236+M236</f>
        <v>15</v>
      </c>
      <c r="H236" s="40"/>
      <c r="I236" s="40">
        <v>0</v>
      </c>
      <c r="J236" s="40">
        <v>15</v>
      </c>
      <c r="K236" s="40"/>
      <c r="L236" s="40"/>
      <c r="M236" s="43"/>
    </row>
    <row r="237" spans="1:13" ht="63" customHeight="1">
      <c r="A237" s="10"/>
      <c r="B237" s="55" t="s">
        <v>121</v>
      </c>
      <c r="C237" s="34" t="s">
        <v>122</v>
      </c>
      <c r="D237" s="20"/>
      <c r="E237" s="34" t="s">
        <v>123</v>
      </c>
      <c r="F237" s="26" t="s">
        <v>21</v>
      </c>
      <c r="G237" s="40">
        <f>G242+G241+G240+G239+G238</f>
        <v>1245.6</v>
      </c>
      <c r="H237" s="40"/>
      <c r="I237" s="40">
        <f>I242+I241+I240+I239+I238</f>
        <v>0</v>
      </c>
      <c r="J237" s="27">
        <f>J238+J239+J240+J241+J242</f>
        <v>1245.6</v>
      </c>
      <c r="K237" s="40"/>
      <c r="L237" s="40"/>
      <c r="M237" s="43"/>
    </row>
    <row r="238" spans="1:13" ht="24.75" customHeight="1">
      <c r="A238" s="10"/>
      <c r="B238" s="55"/>
      <c r="C238" s="34"/>
      <c r="D238" s="20"/>
      <c r="E238" s="34"/>
      <c r="F238" s="37" t="s">
        <v>24</v>
      </c>
      <c r="G238" s="40">
        <f aca="true" t="shared" si="78" ref="G238:G239">H238+I238+J238+K238+L238+M238</f>
        <v>1001.6</v>
      </c>
      <c r="H238" s="40"/>
      <c r="I238" s="40">
        <v>0</v>
      </c>
      <c r="J238" s="40">
        <v>1001.6</v>
      </c>
      <c r="K238" s="40"/>
      <c r="L238" s="40"/>
      <c r="M238" s="43"/>
    </row>
    <row r="239" spans="1:13" ht="24.75" customHeight="1">
      <c r="A239" s="10"/>
      <c r="B239" s="55"/>
      <c r="C239" s="34"/>
      <c r="D239" s="20"/>
      <c r="E239" s="34"/>
      <c r="F239" s="37" t="s">
        <v>25</v>
      </c>
      <c r="G239" s="40">
        <f t="shared" si="78"/>
        <v>41.7</v>
      </c>
      <c r="H239" s="40"/>
      <c r="I239" s="40">
        <v>0</v>
      </c>
      <c r="J239" s="40">
        <v>41.7</v>
      </c>
      <c r="K239" s="40"/>
      <c r="L239" s="40"/>
      <c r="M239" s="43"/>
    </row>
    <row r="240" spans="1:13" ht="24.75" customHeight="1">
      <c r="A240" s="10"/>
      <c r="B240" s="55"/>
      <c r="C240" s="34"/>
      <c r="D240" s="20"/>
      <c r="E240" s="34"/>
      <c r="F240" s="37" t="s">
        <v>26</v>
      </c>
      <c r="G240" s="40">
        <f>H240+I240</f>
        <v>0</v>
      </c>
      <c r="H240" s="40"/>
      <c r="I240" s="40"/>
      <c r="J240" s="40"/>
      <c r="K240" s="40"/>
      <c r="L240" s="40"/>
      <c r="M240" s="43"/>
    </row>
    <row r="241" spans="1:13" ht="24.75" customHeight="1">
      <c r="A241" s="10"/>
      <c r="B241" s="55"/>
      <c r="C241" s="34"/>
      <c r="D241" s="20"/>
      <c r="E241" s="34"/>
      <c r="F241" s="42" t="s">
        <v>27</v>
      </c>
      <c r="G241" s="40">
        <f aca="true" t="shared" si="79" ref="G241:G242">H241+I241+J241+K241+L241+M241</f>
        <v>32.3</v>
      </c>
      <c r="H241" s="40"/>
      <c r="I241" s="40">
        <v>0</v>
      </c>
      <c r="J241" s="40">
        <v>32.3</v>
      </c>
      <c r="K241" s="40"/>
      <c r="L241" s="40"/>
      <c r="M241" s="43"/>
    </row>
    <row r="242" spans="1:13" ht="24.75" customHeight="1">
      <c r="A242" s="10"/>
      <c r="B242" s="55"/>
      <c r="C242" s="34"/>
      <c r="D242" s="20"/>
      <c r="E242" s="34"/>
      <c r="F242" s="37" t="s">
        <v>28</v>
      </c>
      <c r="G242" s="40">
        <f t="shared" si="79"/>
        <v>170</v>
      </c>
      <c r="H242" s="40"/>
      <c r="I242" s="40">
        <v>0</v>
      </c>
      <c r="J242" s="40">
        <v>170</v>
      </c>
      <c r="K242" s="40"/>
      <c r="L242" s="40"/>
      <c r="M242" s="43"/>
    </row>
    <row r="243" spans="1:13" ht="61.5" customHeight="1">
      <c r="A243" s="10"/>
      <c r="B243" s="55" t="s">
        <v>124</v>
      </c>
      <c r="C243" s="34" t="s">
        <v>125</v>
      </c>
      <c r="D243" s="20"/>
      <c r="E243" s="20" t="s">
        <v>120</v>
      </c>
      <c r="F243" s="26" t="s">
        <v>21</v>
      </c>
      <c r="G243" s="40">
        <f>G248+G247+G246+G245+G244</f>
        <v>3841.1</v>
      </c>
      <c r="H243" s="40"/>
      <c r="I243" s="40">
        <f>I248+I247+I246+I245+I244</f>
        <v>0</v>
      </c>
      <c r="J243" s="27">
        <f>J244+J245+J246+J247+J248</f>
        <v>3841.1000000000004</v>
      </c>
      <c r="K243" s="40"/>
      <c r="L243" s="40"/>
      <c r="M243" s="43"/>
    </row>
    <row r="244" spans="1:13" ht="24.75" customHeight="1">
      <c r="A244" s="10"/>
      <c r="B244" s="55"/>
      <c r="C244" s="34"/>
      <c r="D244" s="20"/>
      <c r="E244" s="20"/>
      <c r="F244" s="37" t="s">
        <v>24</v>
      </c>
      <c r="G244" s="40">
        <f aca="true" t="shared" si="80" ref="G244:G245">H244+I244+J244+K244+L244+M244</f>
        <v>3162.5</v>
      </c>
      <c r="H244" s="40"/>
      <c r="I244" s="40">
        <v>0</v>
      </c>
      <c r="J244" s="40">
        <v>3162.5</v>
      </c>
      <c r="K244" s="40"/>
      <c r="L244" s="40"/>
      <c r="M244" s="43"/>
    </row>
    <row r="245" spans="1:13" ht="24.75" customHeight="1">
      <c r="A245" s="10"/>
      <c r="B245" s="55"/>
      <c r="C245" s="34"/>
      <c r="D245" s="20"/>
      <c r="E245" s="20"/>
      <c r="F245" s="37" t="s">
        <v>25</v>
      </c>
      <c r="G245" s="40">
        <f t="shared" si="80"/>
        <v>440.3</v>
      </c>
      <c r="H245" s="40"/>
      <c r="I245" s="40">
        <v>0</v>
      </c>
      <c r="J245" s="40">
        <v>440.3</v>
      </c>
      <c r="K245" s="40"/>
      <c r="L245" s="40"/>
      <c r="M245" s="43"/>
    </row>
    <row r="246" spans="1:13" ht="24.75" customHeight="1">
      <c r="A246" s="10"/>
      <c r="B246" s="55"/>
      <c r="C246" s="34"/>
      <c r="D246" s="20"/>
      <c r="E246" s="20"/>
      <c r="F246" s="37" t="s">
        <v>26</v>
      </c>
      <c r="G246" s="40">
        <f>H246+I246+J246</f>
        <v>128.3</v>
      </c>
      <c r="H246" s="40"/>
      <c r="I246" s="40"/>
      <c r="J246" s="40">
        <v>128.3</v>
      </c>
      <c r="K246" s="40"/>
      <c r="L246" s="40"/>
      <c r="M246" s="43"/>
    </row>
    <row r="247" spans="1:13" ht="24.75" customHeight="1">
      <c r="A247" s="10"/>
      <c r="B247" s="55"/>
      <c r="C247" s="34"/>
      <c r="D247" s="20"/>
      <c r="E247" s="20"/>
      <c r="F247" s="42" t="s">
        <v>27</v>
      </c>
      <c r="G247" s="40">
        <f aca="true" t="shared" si="81" ref="G247:G248">H247+I247+J247+K247+L247+M247</f>
        <v>0</v>
      </c>
      <c r="H247" s="40"/>
      <c r="I247" s="40">
        <v>0</v>
      </c>
      <c r="J247" s="40">
        <v>0</v>
      </c>
      <c r="K247" s="40"/>
      <c r="L247" s="40"/>
      <c r="M247" s="43"/>
    </row>
    <row r="248" spans="1:13" ht="24.75" customHeight="1">
      <c r="A248" s="10"/>
      <c r="B248" s="55"/>
      <c r="C248" s="34"/>
      <c r="D248" s="20"/>
      <c r="E248" s="20"/>
      <c r="F248" s="37" t="s">
        <v>28</v>
      </c>
      <c r="G248" s="40">
        <f t="shared" si="81"/>
        <v>110</v>
      </c>
      <c r="H248" s="40"/>
      <c r="I248" s="40">
        <v>0</v>
      </c>
      <c r="J248" s="40">
        <v>110</v>
      </c>
      <c r="K248" s="40"/>
      <c r="L248" s="40"/>
      <c r="M248" s="43"/>
    </row>
    <row r="249" spans="1:13" ht="64.5" customHeight="1">
      <c r="A249" s="10"/>
      <c r="B249" s="55" t="s">
        <v>126</v>
      </c>
      <c r="C249" s="34" t="s">
        <v>127</v>
      </c>
      <c r="D249" s="20"/>
      <c r="E249" s="34" t="s">
        <v>123</v>
      </c>
      <c r="F249" s="26" t="s">
        <v>21</v>
      </c>
      <c r="G249" s="40">
        <f>G254+G253+G252+G251+G250</f>
        <v>3552.2</v>
      </c>
      <c r="H249" s="40"/>
      <c r="I249" s="40">
        <f>I254+I253+I252+I251+I250</f>
        <v>0</v>
      </c>
      <c r="J249" s="27">
        <f>J250+J251+J252+J253+J254</f>
        <v>3552.2</v>
      </c>
      <c r="K249" s="40"/>
      <c r="L249" s="40"/>
      <c r="M249" s="43"/>
    </row>
    <row r="250" spans="1:13" ht="24.75" customHeight="1">
      <c r="A250" s="10"/>
      <c r="B250" s="55"/>
      <c r="C250" s="34"/>
      <c r="D250" s="20"/>
      <c r="E250" s="34"/>
      <c r="F250" s="37" t="s">
        <v>24</v>
      </c>
      <c r="G250" s="40">
        <f aca="true" t="shared" si="82" ref="G250:G254">H250+I250+J250+K250+L250+M250</f>
        <v>1922.3</v>
      </c>
      <c r="H250" s="40"/>
      <c r="I250" s="40">
        <v>0</v>
      </c>
      <c r="J250" s="40">
        <v>1922.3</v>
      </c>
      <c r="K250" s="40"/>
      <c r="L250" s="40"/>
      <c r="M250" s="43"/>
    </row>
    <row r="251" spans="1:13" ht="24.75" customHeight="1">
      <c r="A251" s="10"/>
      <c r="B251" s="55"/>
      <c r="C251" s="34"/>
      <c r="D251" s="20"/>
      <c r="E251" s="34"/>
      <c r="F251" s="37" t="s">
        <v>25</v>
      </c>
      <c r="G251" s="40">
        <f t="shared" si="82"/>
        <v>1508.8</v>
      </c>
      <c r="H251" s="40"/>
      <c r="I251" s="40">
        <v>0</v>
      </c>
      <c r="J251" s="40">
        <v>1508.8</v>
      </c>
      <c r="K251" s="40"/>
      <c r="L251" s="40"/>
      <c r="M251" s="43"/>
    </row>
    <row r="252" spans="1:13" ht="24.75" customHeight="1">
      <c r="A252" s="10"/>
      <c r="B252" s="55"/>
      <c r="C252" s="34"/>
      <c r="D252" s="20"/>
      <c r="E252" s="34"/>
      <c r="F252" s="37" t="s">
        <v>26</v>
      </c>
      <c r="G252" s="40">
        <f t="shared" si="82"/>
        <v>0</v>
      </c>
      <c r="H252" s="40"/>
      <c r="I252" s="40"/>
      <c r="J252" s="40"/>
      <c r="K252" s="40"/>
      <c r="L252" s="40"/>
      <c r="M252" s="43"/>
    </row>
    <row r="253" spans="1:13" ht="24.75" customHeight="1">
      <c r="A253" s="10"/>
      <c r="B253" s="55"/>
      <c r="C253" s="34"/>
      <c r="D253" s="20"/>
      <c r="E253" s="34"/>
      <c r="F253" s="42" t="s">
        <v>27</v>
      </c>
      <c r="G253" s="40">
        <f t="shared" si="82"/>
        <v>106.1</v>
      </c>
      <c r="H253" s="40"/>
      <c r="I253" s="40">
        <v>0</v>
      </c>
      <c r="J253" s="40">
        <v>106.1</v>
      </c>
      <c r="K253" s="40"/>
      <c r="L253" s="40"/>
      <c r="M253" s="43"/>
    </row>
    <row r="254" spans="1:13" ht="24.75" customHeight="1">
      <c r="A254" s="10"/>
      <c r="B254" s="55"/>
      <c r="C254" s="34"/>
      <c r="D254" s="20"/>
      <c r="E254" s="34"/>
      <c r="F254" s="37" t="s">
        <v>28</v>
      </c>
      <c r="G254" s="40">
        <f t="shared" si="82"/>
        <v>15</v>
      </c>
      <c r="H254" s="40"/>
      <c r="I254" s="40">
        <v>0</v>
      </c>
      <c r="J254" s="40">
        <v>15</v>
      </c>
      <c r="K254" s="40"/>
      <c r="L254" s="40"/>
      <c r="M254" s="43"/>
    </row>
    <row r="255" spans="1:13" ht="60" customHeight="1">
      <c r="A255" s="10"/>
      <c r="B255" s="55" t="s">
        <v>128</v>
      </c>
      <c r="C255" s="34" t="s">
        <v>129</v>
      </c>
      <c r="D255" s="20"/>
      <c r="E255" s="20" t="s">
        <v>120</v>
      </c>
      <c r="F255" s="26" t="s">
        <v>21</v>
      </c>
      <c r="G255" s="40">
        <f>G260+G259+G258+G257+G256</f>
        <v>3454</v>
      </c>
      <c r="H255" s="40"/>
      <c r="I255" s="40"/>
      <c r="J255" s="40">
        <f>J256+J257+J258+J259+J260</f>
        <v>3454</v>
      </c>
      <c r="K255" s="40"/>
      <c r="L255" s="40"/>
      <c r="M255" s="43"/>
    </row>
    <row r="256" spans="1:13" ht="24.75" customHeight="1">
      <c r="A256" s="10"/>
      <c r="B256" s="55"/>
      <c r="C256" s="34"/>
      <c r="D256" s="20"/>
      <c r="E256" s="20"/>
      <c r="F256" s="37" t="s">
        <v>24</v>
      </c>
      <c r="G256" s="40">
        <f aca="true" t="shared" si="83" ref="G256:G260">H256+I256+J256+K256+L256+M256</f>
        <v>3202.3</v>
      </c>
      <c r="H256" s="40"/>
      <c r="I256" s="40"/>
      <c r="J256" s="40">
        <v>3202.3</v>
      </c>
      <c r="K256" s="40"/>
      <c r="L256" s="40"/>
      <c r="M256" s="43"/>
    </row>
    <row r="257" spans="1:13" ht="24.75" customHeight="1">
      <c r="A257" s="10"/>
      <c r="B257" s="55"/>
      <c r="C257" s="34"/>
      <c r="D257" s="20"/>
      <c r="E257" s="20"/>
      <c r="F257" s="37" t="s">
        <v>25</v>
      </c>
      <c r="G257" s="40">
        <f t="shared" si="83"/>
        <v>133.5</v>
      </c>
      <c r="H257" s="40"/>
      <c r="I257" s="40"/>
      <c r="J257" s="40">
        <v>133.5</v>
      </c>
      <c r="K257" s="40"/>
      <c r="L257" s="40"/>
      <c r="M257" s="43"/>
    </row>
    <row r="258" spans="1:13" ht="24.75" customHeight="1">
      <c r="A258" s="10"/>
      <c r="B258" s="55"/>
      <c r="C258" s="34"/>
      <c r="D258" s="20"/>
      <c r="E258" s="20"/>
      <c r="F258" s="37" t="s">
        <v>26</v>
      </c>
      <c r="G258" s="40">
        <f t="shared" si="83"/>
        <v>103.2</v>
      </c>
      <c r="H258" s="40"/>
      <c r="I258" s="40"/>
      <c r="J258" s="40">
        <v>103.2</v>
      </c>
      <c r="K258" s="40"/>
      <c r="L258" s="40"/>
      <c r="M258" s="43"/>
    </row>
    <row r="259" spans="1:13" ht="24.75" customHeight="1">
      <c r="A259" s="10"/>
      <c r="B259" s="55"/>
      <c r="C259" s="34"/>
      <c r="D259" s="20"/>
      <c r="E259" s="20"/>
      <c r="F259" s="42" t="s">
        <v>27</v>
      </c>
      <c r="G259" s="40">
        <f t="shared" si="83"/>
        <v>0</v>
      </c>
      <c r="H259" s="40"/>
      <c r="I259" s="40"/>
      <c r="J259" s="40">
        <v>0</v>
      </c>
      <c r="K259" s="40"/>
      <c r="L259" s="40"/>
      <c r="M259" s="43"/>
    </row>
    <row r="260" spans="1:13" ht="24.75" customHeight="1">
      <c r="A260" s="10"/>
      <c r="B260" s="55"/>
      <c r="C260" s="34"/>
      <c r="D260" s="20"/>
      <c r="E260" s="20"/>
      <c r="F260" s="37" t="s">
        <v>28</v>
      </c>
      <c r="G260" s="40">
        <f t="shared" si="83"/>
        <v>15</v>
      </c>
      <c r="H260" s="40"/>
      <c r="I260" s="40"/>
      <c r="J260" s="40">
        <v>15</v>
      </c>
      <c r="K260" s="40"/>
      <c r="L260" s="40"/>
      <c r="M260" s="43"/>
    </row>
    <row r="261" spans="1:13" ht="60" customHeight="1">
      <c r="A261" s="10"/>
      <c r="B261" s="55" t="s">
        <v>130</v>
      </c>
      <c r="C261" s="34" t="s">
        <v>131</v>
      </c>
      <c r="D261" s="20"/>
      <c r="E261" s="20" t="s">
        <v>132</v>
      </c>
      <c r="F261" s="26" t="s">
        <v>21</v>
      </c>
      <c r="G261" s="40">
        <f>G266+G265+G264+G263+G262</f>
        <v>25000</v>
      </c>
      <c r="H261" s="40"/>
      <c r="I261" s="40"/>
      <c r="J261" s="27"/>
      <c r="K261" s="40">
        <f>K262+K263+K264+K265+K266</f>
        <v>0</v>
      </c>
      <c r="L261" s="40">
        <f>L262+L263+L264+L265+L266</f>
        <v>24999.999999999996</v>
      </c>
      <c r="M261" s="43"/>
    </row>
    <row r="262" spans="1:13" ht="24.75" customHeight="1">
      <c r="A262" s="10"/>
      <c r="B262" s="55"/>
      <c r="C262" s="34"/>
      <c r="D262" s="20"/>
      <c r="E262" s="20"/>
      <c r="F262" s="37" t="s">
        <v>24</v>
      </c>
      <c r="G262" s="40">
        <f aca="true" t="shared" si="84" ref="G262:G266">H262+I262+J262+K262+L262+M262</f>
        <v>23023.6</v>
      </c>
      <c r="H262" s="40"/>
      <c r="I262" s="40"/>
      <c r="J262" s="27"/>
      <c r="K262" s="40">
        <v>0</v>
      </c>
      <c r="L262" s="40">
        <v>23023.6</v>
      </c>
      <c r="M262" s="43"/>
    </row>
    <row r="263" spans="1:13" ht="24.75" customHeight="1">
      <c r="A263" s="10"/>
      <c r="B263" s="55"/>
      <c r="C263" s="34"/>
      <c r="D263" s="20"/>
      <c r="E263" s="20"/>
      <c r="F263" s="37" t="s">
        <v>25</v>
      </c>
      <c r="G263" s="40">
        <f t="shared" si="84"/>
        <v>1211.8</v>
      </c>
      <c r="H263" s="40"/>
      <c r="I263" s="40"/>
      <c r="J263" s="27"/>
      <c r="K263" s="40">
        <v>0</v>
      </c>
      <c r="L263" s="40">
        <v>1211.8</v>
      </c>
      <c r="M263" s="43"/>
    </row>
    <row r="264" spans="1:13" ht="24.75" customHeight="1">
      <c r="A264" s="10"/>
      <c r="B264" s="55"/>
      <c r="C264" s="34"/>
      <c r="D264" s="20"/>
      <c r="E264" s="20"/>
      <c r="F264" s="37" t="s">
        <v>26</v>
      </c>
      <c r="G264" s="40">
        <f t="shared" si="84"/>
        <v>749.6</v>
      </c>
      <c r="H264" s="40"/>
      <c r="I264" s="40"/>
      <c r="J264" s="27"/>
      <c r="K264" s="40">
        <v>0</v>
      </c>
      <c r="L264" s="40">
        <v>749.6</v>
      </c>
      <c r="M264" s="43"/>
    </row>
    <row r="265" spans="1:13" ht="24.75" customHeight="1">
      <c r="A265" s="10"/>
      <c r="B265" s="55"/>
      <c r="C265" s="34"/>
      <c r="D265" s="20"/>
      <c r="E265" s="20"/>
      <c r="F265" s="42" t="s">
        <v>27</v>
      </c>
      <c r="G265" s="40">
        <f t="shared" si="84"/>
        <v>0</v>
      </c>
      <c r="H265" s="40"/>
      <c r="I265" s="40"/>
      <c r="J265" s="27"/>
      <c r="K265" s="40"/>
      <c r="L265" s="40"/>
      <c r="M265" s="43"/>
    </row>
    <row r="266" spans="1:13" ht="24.75" customHeight="1">
      <c r="A266" s="10"/>
      <c r="B266" s="55"/>
      <c r="C266" s="34"/>
      <c r="D266" s="20"/>
      <c r="E266" s="20"/>
      <c r="F266" s="37" t="s">
        <v>28</v>
      </c>
      <c r="G266" s="40">
        <f t="shared" si="84"/>
        <v>15</v>
      </c>
      <c r="H266" s="40"/>
      <c r="I266" s="40"/>
      <c r="J266" s="27"/>
      <c r="K266" s="40">
        <v>0</v>
      </c>
      <c r="L266" s="40">
        <v>15</v>
      </c>
      <c r="M266" s="43"/>
    </row>
    <row r="267" spans="1:13" ht="63.75" customHeight="1">
      <c r="A267" s="10"/>
      <c r="B267" s="55" t="s">
        <v>133</v>
      </c>
      <c r="C267" s="34" t="s">
        <v>134</v>
      </c>
      <c r="D267" s="20"/>
      <c r="E267" s="20" t="s">
        <v>120</v>
      </c>
      <c r="F267" s="26" t="s">
        <v>21</v>
      </c>
      <c r="G267" s="40">
        <f>G268+G269+G270+G271+G272</f>
        <v>24999.999999999996</v>
      </c>
      <c r="H267" s="40"/>
      <c r="I267" s="40"/>
      <c r="J267" s="27"/>
      <c r="K267" s="40">
        <f>K268+K269+K270+K271+K272</f>
        <v>0</v>
      </c>
      <c r="L267" s="40">
        <f>L268+L269+L270+L271+L272</f>
        <v>24999.999999999996</v>
      </c>
      <c r="M267" s="43"/>
    </row>
    <row r="268" spans="1:13" ht="24.75" customHeight="1">
      <c r="A268" s="10"/>
      <c r="B268" s="55"/>
      <c r="C268" s="34"/>
      <c r="D268" s="20"/>
      <c r="E268" s="20"/>
      <c r="F268" s="37" t="s">
        <v>24</v>
      </c>
      <c r="G268" s="40">
        <f aca="true" t="shared" si="85" ref="G268:G272">H268+I268+J268+K268+L268+M268</f>
        <v>23023.6</v>
      </c>
      <c r="H268" s="40"/>
      <c r="I268" s="40"/>
      <c r="J268" s="27"/>
      <c r="K268" s="40">
        <v>0</v>
      </c>
      <c r="L268" s="40">
        <v>23023.6</v>
      </c>
      <c r="M268" s="43"/>
    </row>
    <row r="269" spans="1:13" ht="24.75" customHeight="1">
      <c r="A269" s="10"/>
      <c r="B269" s="55"/>
      <c r="C269" s="34"/>
      <c r="D269" s="20"/>
      <c r="E269" s="20"/>
      <c r="F269" s="37" t="s">
        <v>25</v>
      </c>
      <c r="G269" s="40">
        <f t="shared" si="85"/>
        <v>1211.8</v>
      </c>
      <c r="H269" s="40"/>
      <c r="I269" s="40"/>
      <c r="J269" s="27"/>
      <c r="K269" s="40">
        <v>0</v>
      </c>
      <c r="L269" s="40">
        <v>1211.8</v>
      </c>
      <c r="M269" s="43"/>
    </row>
    <row r="270" spans="1:13" ht="24.75" customHeight="1">
      <c r="A270" s="10"/>
      <c r="B270" s="55"/>
      <c r="C270" s="34"/>
      <c r="D270" s="20"/>
      <c r="E270" s="20"/>
      <c r="F270" s="37" t="s">
        <v>26</v>
      </c>
      <c r="G270" s="40">
        <f t="shared" si="85"/>
        <v>749.6</v>
      </c>
      <c r="H270" s="40"/>
      <c r="I270" s="40"/>
      <c r="J270" s="27"/>
      <c r="K270" s="40">
        <v>0</v>
      </c>
      <c r="L270" s="40">
        <v>749.6</v>
      </c>
      <c r="M270" s="43"/>
    </row>
    <row r="271" spans="1:13" ht="24.75" customHeight="1">
      <c r="A271" s="10"/>
      <c r="B271" s="55"/>
      <c r="C271" s="34"/>
      <c r="D271" s="20"/>
      <c r="E271" s="20"/>
      <c r="F271" s="42" t="s">
        <v>27</v>
      </c>
      <c r="G271" s="40">
        <f t="shared" si="85"/>
        <v>0</v>
      </c>
      <c r="H271" s="40"/>
      <c r="I271" s="40"/>
      <c r="J271" s="27"/>
      <c r="K271" s="40"/>
      <c r="L271" s="40"/>
      <c r="M271" s="43"/>
    </row>
    <row r="272" spans="1:13" ht="24.75" customHeight="1">
      <c r="A272" s="10"/>
      <c r="B272" s="55"/>
      <c r="C272" s="34"/>
      <c r="D272" s="20"/>
      <c r="E272" s="20"/>
      <c r="F272" s="37" t="s">
        <v>28</v>
      </c>
      <c r="G272" s="40">
        <f t="shared" si="85"/>
        <v>15</v>
      </c>
      <c r="H272" s="40"/>
      <c r="I272" s="40"/>
      <c r="J272" s="27"/>
      <c r="K272" s="40">
        <v>0</v>
      </c>
      <c r="L272" s="40">
        <v>15</v>
      </c>
      <c r="M272" s="43"/>
    </row>
    <row r="273" spans="1:13" ht="66.75" customHeight="1">
      <c r="A273" s="10"/>
      <c r="B273" s="55" t="s">
        <v>135</v>
      </c>
      <c r="C273" s="34" t="s">
        <v>136</v>
      </c>
      <c r="D273" s="20"/>
      <c r="E273" s="34" t="s">
        <v>137</v>
      </c>
      <c r="F273" s="26" t="s">
        <v>21</v>
      </c>
      <c r="G273" s="40">
        <f>G278+G277+G276+G275+G274</f>
        <v>9000</v>
      </c>
      <c r="H273" s="40"/>
      <c r="I273" s="40"/>
      <c r="J273" s="27"/>
      <c r="K273" s="40">
        <f>K278+K277+K276+K275+K274</f>
        <v>0</v>
      </c>
      <c r="L273" s="40">
        <f>L278+L277+L276+L275+L274</f>
        <v>9000</v>
      </c>
      <c r="M273" s="43"/>
    </row>
    <row r="274" spans="1:13" ht="24.75" customHeight="1">
      <c r="A274" s="10"/>
      <c r="B274" s="55"/>
      <c r="C274" s="34"/>
      <c r="D274" s="20"/>
      <c r="E274" s="20"/>
      <c r="F274" s="37" t="s">
        <v>24</v>
      </c>
      <c r="G274" s="40">
        <f aca="true" t="shared" si="86" ref="G274:G278">H274+I274+J274+K274+L274</f>
        <v>8279</v>
      </c>
      <c r="H274" s="40"/>
      <c r="I274" s="40"/>
      <c r="J274" s="27"/>
      <c r="K274" s="40">
        <v>0</v>
      </c>
      <c r="L274" s="40">
        <v>8279</v>
      </c>
      <c r="M274" s="43"/>
    </row>
    <row r="275" spans="1:13" ht="24.75" customHeight="1">
      <c r="A275" s="10"/>
      <c r="B275" s="55"/>
      <c r="C275" s="34"/>
      <c r="D275" s="20"/>
      <c r="E275" s="20"/>
      <c r="F275" s="37" t="s">
        <v>25</v>
      </c>
      <c r="G275" s="40">
        <f t="shared" si="86"/>
        <v>438</v>
      </c>
      <c r="H275" s="40"/>
      <c r="I275" s="40"/>
      <c r="J275" s="27"/>
      <c r="K275" s="40">
        <v>0</v>
      </c>
      <c r="L275" s="40">
        <v>438</v>
      </c>
      <c r="M275" s="43"/>
    </row>
    <row r="276" spans="1:13" ht="24.75" customHeight="1">
      <c r="A276" s="10"/>
      <c r="B276" s="55"/>
      <c r="C276" s="34"/>
      <c r="D276" s="20"/>
      <c r="E276" s="20"/>
      <c r="F276" s="37" t="s">
        <v>26</v>
      </c>
      <c r="G276" s="40">
        <f t="shared" si="86"/>
        <v>0</v>
      </c>
      <c r="H276" s="40"/>
      <c r="I276" s="40"/>
      <c r="J276" s="27"/>
      <c r="K276" s="40"/>
      <c r="L276" s="40"/>
      <c r="M276" s="43"/>
    </row>
    <row r="277" spans="1:13" ht="24.75" customHeight="1">
      <c r="A277" s="10"/>
      <c r="B277" s="55"/>
      <c r="C277" s="34"/>
      <c r="D277" s="20"/>
      <c r="E277" s="20"/>
      <c r="F277" s="42" t="s">
        <v>27</v>
      </c>
      <c r="G277" s="40">
        <f t="shared" si="86"/>
        <v>270</v>
      </c>
      <c r="H277" s="40"/>
      <c r="I277" s="40"/>
      <c r="J277" s="27"/>
      <c r="K277" s="40">
        <v>0</v>
      </c>
      <c r="L277" s="40">
        <v>270</v>
      </c>
      <c r="M277" s="43"/>
    </row>
    <row r="278" spans="1:13" ht="24.75" customHeight="1">
      <c r="A278" s="10"/>
      <c r="B278" s="55"/>
      <c r="C278" s="34"/>
      <c r="D278" s="20"/>
      <c r="E278" s="20"/>
      <c r="F278" s="37" t="s">
        <v>28</v>
      </c>
      <c r="G278" s="40">
        <f t="shared" si="86"/>
        <v>13</v>
      </c>
      <c r="H278" s="40"/>
      <c r="I278" s="40"/>
      <c r="J278" s="27"/>
      <c r="K278" s="40">
        <v>0</v>
      </c>
      <c r="L278" s="40">
        <v>13</v>
      </c>
      <c r="M278" s="43"/>
    </row>
    <row r="279" spans="1:13" ht="64.5" customHeight="1">
      <c r="A279" s="10"/>
      <c r="B279" s="55" t="s">
        <v>138</v>
      </c>
      <c r="C279" s="34" t="s">
        <v>139</v>
      </c>
      <c r="D279" s="20"/>
      <c r="E279" s="20" t="s">
        <v>31</v>
      </c>
      <c r="F279" s="26" t="s">
        <v>21</v>
      </c>
      <c r="G279" s="40">
        <f>G284+G283+G282+G281+G280</f>
        <v>10000</v>
      </c>
      <c r="H279" s="40"/>
      <c r="I279" s="40"/>
      <c r="J279" s="27"/>
      <c r="K279" s="40">
        <f>K284+K283+K282+K281+K280</f>
        <v>0</v>
      </c>
      <c r="L279" s="40">
        <f>L284+L283+L282+L281+L280</f>
        <v>10000</v>
      </c>
      <c r="M279" s="43"/>
    </row>
    <row r="280" spans="1:13" ht="24.75" customHeight="1">
      <c r="A280" s="10"/>
      <c r="B280" s="55"/>
      <c r="C280" s="34"/>
      <c r="D280" s="20"/>
      <c r="E280" s="20"/>
      <c r="F280" s="37" t="s">
        <v>24</v>
      </c>
      <c r="G280" s="40">
        <f aca="true" t="shared" si="87" ref="G280:G284">H280+I280+J280+K280+L280</f>
        <v>9200.8</v>
      </c>
      <c r="H280" s="40"/>
      <c r="I280" s="40"/>
      <c r="J280" s="27"/>
      <c r="K280" s="40">
        <v>0</v>
      </c>
      <c r="L280" s="40">
        <v>9200.8</v>
      </c>
      <c r="M280" s="43"/>
    </row>
    <row r="281" spans="1:13" ht="24.75" customHeight="1">
      <c r="A281" s="10"/>
      <c r="B281" s="55"/>
      <c r="C281" s="34"/>
      <c r="D281" s="20"/>
      <c r="E281" s="20"/>
      <c r="F281" s="37" t="s">
        <v>25</v>
      </c>
      <c r="G281" s="40">
        <f t="shared" si="87"/>
        <v>484.2</v>
      </c>
      <c r="H281" s="40"/>
      <c r="I281" s="40"/>
      <c r="J281" s="27"/>
      <c r="K281" s="40">
        <v>0</v>
      </c>
      <c r="L281" s="40">
        <v>484.2</v>
      </c>
      <c r="M281" s="43"/>
    </row>
    <row r="282" spans="1:13" ht="24.75" customHeight="1">
      <c r="A282" s="10"/>
      <c r="B282" s="55"/>
      <c r="C282" s="34"/>
      <c r="D282" s="20"/>
      <c r="E282" s="20"/>
      <c r="F282" s="37" t="s">
        <v>26</v>
      </c>
      <c r="G282" s="40">
        <f t="shared" si="87"/>
        <v>300</v>
      </c>
      <c r="H282" s="40"/>
      <c r="I282" s="40"/>
      <c r="J282" s="27"/>
      <c r="K282" s="40">
        <v>0</v>
      </c>
      <c r="L282" s="40">
        <v>300</v>
      </c>
      <c r="M282" s="43"/>
    </row>
    <row r="283" spans="1:13" ht="24.75" customHeight="1">
      <c r="A283" s="10"/>
      <c r="B283" s="55"/>
      <c r="C283" s="34"/>
      <c r="D283" s="20"/>
      <c r="E283" s="20"/>
      <c r="F283" s="42" t="s">
        <v>27</v>
      </c>
      <c r="G283" s="40">
        <f t="shared" si="87"/>
        <v>0</v>
      </c>
      <c r="H283" s="40"/>
      <c r="I283" s="40"/>
      <c r="J283" s="27"/>
      <c r="K283" s="40"/>
      <c r="L283" s="40"/>
      <c r="M283" s="43"/>
    </row>
    <row r="284" spans="1:13" ht="24.75" customHeight="1">
      <c r="A284" s="10"/>
      <c r="B284" s="55"/>
      <c r="C284" s="34"/>
      <c r="D284" s="20"/>
      <c r="E284" s="20"/>
      <c r="F284" s="37" t="s">
        <v>28</v>
      </c>
      <c r="G284" s="40">
        <f t="shared" si="87"/>
        <v>15</v>
      </c>
      <c r="H284" s="40"/>
      <c r="I284" s="40"/>
      <c r="J284" s="27"/>
      <c r="K284" s="40">
        <v>0</v>
      </c>
      <c r="L284" s="40">
        <v>15</v>
      </c>
      <c r="M284" s="43"/>
    </row>
    <row r="285" spans="1:13" ht="63.75" customHeight="1">
      <c r="A285" s="10"/>
      <c r="B285" s="55" t="s">
        <v>140</v>
      </c>
      <c r="C285" s="34" t="s">
        <v>141</v>
      </c>
      <c r="D285" s="20"/>
      <c r="E285" s="20" t="s">
        <v>132</v>
      </c>
      <c r="F285" s="26" t="s">
        <v>21</v>
      </c>
      <c r="G285" s="40">
        <f>G290+G289+G288+G287+G286</f>
        <v>12000</v>
      </c>
      <c r="H285" s="40">
        <f>H290+H289+H288+H287+H286</f>
        <v>0</v>
      </c>
      <c r="I285" s="40">
        <f>I290+I289+I288+I287+I286</f>
        <v>0</v>
      </c>
      <c r="J285" s="40">
        <v>0</v>
      </c>
      <c r="K285" s="45">
        <f>K290+K289+K288+K287+K286</f>
        <v>0</v>
      </c>
      <c r="L285" s="45">
        <f>L290+L289+L288+L287+L286</f>
        <v>12000</v>
      </c>
      <c r="M285" s="43">
        <v>0</v>
      </c>
    </row>
    <row r="286" spans="1:13" ht="24.75" customHeight="1">
      <c r="A286" s="10"/>
      <c r="B286" s="55"/>
      <c r="C286" s="34"/>
      <c r="D286" s="20"/>
      <c r="E286" s="20"/>
      <c r="F286" s="37" t="s">
        <v>24</v>
      </c>
      <c r="G286" s="40">
        <f aca="true" t="shared" si="88" ref="G286:G290">H286+I286+J286+K286+L286+M286</f>
        <v>11044.1</v>
      </c>
      <c r="H286" s="40">
        <v>0</v>
      </c>
      <c r="I286" s="40">
        <v>0</v>
      </c>
      <c r="J286" s="27">
        <v>0</v>
      </c>
      <c r="K286" s="40">
        <v>0</v>
      </c>
      <c r="L286" s="27">
        <v>11044.1</v>
      </c>
      <c r="M286" s="43">
        <v>0</v>
      </c>
    </row>
    <row r="287" spans="1:13" ht="24.75" customHeight="1">
      <c r="A287" s="10"/>
      <c r="B287" s="55"/>
      <c r="C287" s="34"/>
      <c r="D287" s="20"/>
      <c r="E287" s="20"/>
      <c r="F287" s="37" t="s">
        <v>25</v>
      </c>
      <c r="G287" s="40">
        <f t="shared" si="88"/>
        <v>581.3</v>
      </c>
      <c r="H287" s="40">
        <v>0</v>
      </c>
      <c r="I287" s="40">
        <v>0</v>
      </c>
      <c r="J287" s="27">
        <v>0</v>
      </c>
      <c r="K287" s="40">
        <v>0</v>
      </c>
      <c r="L287" s="27">
        <v>581.3</v>
      </c>
      <c r="M287" s="43">
        <v>0</v>
      </c>
    </row>
    <row r="288" spans="1:13" ht="24.75" customHeight="1">
      <c r="A288" s="10"/>
      <c r="B288" s="55"/>
      <c r="C288" s="34"/>
      <c r="D288" s="20"/>
      <c r="E288" s="20"/>
      <c r="F288" s="37" t="s">
        <v>26</v>
      </c>
      <c r="G288" s="40">
        <f t="shared" si="88"/>
        <v>359.6</v>
      </c>
      <c r="H288" s="40">
        <v>0</v>
      </c>
      <c r="I288" s="40">
        <v>0</v>
      </c>
      <c r="J288" s="27">
        <v>0</v>
      </c>
      <c r="K288" s="40">
        <v>0</v>
      </c>
      <c r="L288" s="27">
        <v>359.6</v>
      </c>
      <c r="M288" s="43">
        <v>0</v>
      </c>
    </row>
    <row r="289" spans="1:13" ht="17.25" customHeight="1">
      <c r="A289" s="10"/>
      <c r="B289" s="55"/>
      <c r="C289" s="34"/>
      <c r="D289" s="20"/>
      <c r="E289" s="20"/>
      <c r="F289" s="42" t="s">
        <v>27</v>
      </c>
      <c r="G289" s="40">
        <f t="shared" si="88"/>
        <v>0</v>
      </c>
      <c r="H289" s="40">
        <v>0</v>
      </c>
      <c r="I289" s="40">
        <v>0</v>
      </c>
      <c r="J289" s="27">
        <v>0</v>
      </c>
      <c r="K289" s="40">
        <v>0</v>
      </c>
      <c r="L289" s="27">
        <v>0</v>
      </c>
      <c r="M289" s="43"/>
    </row>
    <row r="290" spans="1:13" ht="24.75" customHeight="1">
      <c r="A290" s="10"/>
      <c r="B290" s="55"/>
      <c r="C290" s="34"/>
      <c r="D290" s="20"/>
      <c r="E290" s="20"/>
      <c r="F290" s="37" t="s">
        <v>28</v>
      </c>
      <c r="G290" s="40">
        <f t="shared" si="88"/>
        <v>15</v>
      </c>
      <c r="H290" s="40">
        <v>0</v>
      </c>
      <c r="I290" s="40">
        <v>0</v>
      </c>
      <c r="J290" s="27">
        <v>0</v>
      </c>
      <c r="K290" s="40">
        <v>0</v>
      </c>
      <c r="L290" s="27">
        <v>15</v>
      </c>
      <c r="M290" s="43">
        <v>0</v>
      </c>
    </row>
    <row r="291" spans="1:13" ht="56.25" customHeight="1">
      <c r="A291" s="66" t="s">
        <v>142</v>
      </c>
      <c r="B291" s="67"/>
      <c r="C291" s="68" t="s">
        <v>143</v>
      </c>
      <c r="D291" s="69" t="s">
        <v>144</v>
      </c>
      <c r="E291" s="70" t="s">
        <v>144</v>
      </c>
      <c r="F291" s="71" t="s">
        <v>21</v>
      </c>
      <c r="G291" s="72">
        <f>G297+G296+G295+G294+G293</f>
        <v>372747.2</v>
      </c>
      <c r="H291" s="72">
        <f>H297+H296+H295+H294+H293</f>
        <v>23920.100000000002</v>
      </c>
      <c r="I291" s="70">
        <f>I297+I296+I295+I294+I293</f>
        <v>4784.000000000001</v>
      </c>
      <c r="J291" s="70">
        <f>J297+J296+J295+J294+J293</f>
        <v>15729.099999999999</v>
      </c>
      <c r="K291" s="71">
        <f>K297+K296+K295+K294+K293</f>
        <v>2770.6000000000004</v>
      </c>
      <c r="L291" s="71">
        <f>L297+L296+L295+L294+L293</f>
        <v>315551.8</v>
      </c>
      <c r="M291" s="73">
        <f>M297+M296+M295+M294+M293</f>
        <v>9991.6</v>
      </c>
    </row>
    <row r="292" spans="1:13" ht="24" customHeight="1">
      <c r="A292" s="66"/>
      <c r="B292" s="67"/>
      <c r="C292" s="68"/>
      <c r="D292" s="69"/>
      <c r="E292" s="74" t="s">
        <v>48</v>
      </c>
      <c r="F292" s="74"/>
      <c r="G292" s="74"/>
      <c r="H292" s="74"/>
      <c r="I292" s="74"/>
      <c r="J292" s="74"/>
      <c r="K292" s="74"/>
      <c r="L292" s="74"/>
      <c r="M292" s="74"/>
    </row>
    <row r="293" spans="1:13" ht="28.5" customHeight="1">
      <c r="A293" s="66"/>
      <c r="B293" s="67"/>
      <c r="C293" s="68"/>
      <c r="D293" s="69"/>
      <c r="E293" s="75" t="s">
        <v>144</v>
      </c>
      <c r="F293" s="76" t="s">
        <v>24</v>
      </c>
      <c r="G293" s="77">
        <f aca="true" t="shared" si="89" ref="G293:G297">H293+I293+J293+K293+L293+M293</f>
        <v>315724</v>
      </c>
      <c r="H293" s="77">
        <f aca="true" t="shared" si="90" ref="H293:H297">H300+H307+H314+H321+H328+H335+H342</f>
        <v>14753.500000000002</v>
      </c>
      <c r="I293" s="78">
        <f aca="true" t="shared" si="91" ref="I293:I297">I300+I307+I314+I321+I328+I335+I342</f>
        <v>520.3000000000001</v>
      </c>
      <c r="J293" s="78">
        <f aca="true" t="shared" si="92" ref="J293:J297">J300+J307+J314+J321+J328+J335+J342</f>
        <v>12660.8</v>
      </c>
      <c r="K293" s="78">
        <f>K300+K307+K314+K321+K328+K335+K342</f>
        <v>111.3</v>
      </c>
      <c r="L293" s="78">
        <f aca="true" t="shared" si="93" ref="L293:L297">L300+L307+L314+L321+L328+L335+L342</f>
        <v>282965.8</v>
      </c>
      <c r="M293" s="79">
        <f aca="true" t="shared" si="94" ref="M293:M297">M300+M307+M314+M321+M328+M335+M342</f>
        <v>4712.3</v>
      </c>
    </row>
    <row r="294" spans="1:13" ht="28.5" customHeight="1">
      <c r="A294" s="66"/>
      <c r="B294" s="67"/>
      <c r="C294" s="68"/>
      <c r="D294" s="69"/>
      <c r="E294" s="78" t="s">
        <v>144</v>
      </c>
      <c r="F294" s="76" t="s">
        <v>25</v>
      </c>
      <c r="G294" s="77">
        <f t="shared" si="89"/>
        <v>32343</v>
      </c>
      <c r="H294" s="77">
        <f t="shared" si="90"/>
        <v>6916.1</v>
      </c>
      <c r="I294" s="78">
        <f t="shared" si="91"/>
        <v>2678.6000000000004</v>
      </c>
      <c r="J294" s="78">
        <f t="shared" si="92"/>
        <v>2264.8</v>
      </c>
      <c r="K294" s="78">
        <f>K301+K308+K315+K329+K336+K343</f>
        <v>1731.1</v>
      </c>
      <c r="L294" s="78">
        <f t="shared" si="93"/>
        <v>16732.999999999996</v>
      </c>
      <c r="M294" s="79">
        <f t="shared" si="94"/>
        <v>2019.4</v>
      </c>
    </row>
    <row r="295" spans="1:13" ht="28.5" customHeight="1">
      <c r="A295" s="66"/>
      <c r="B295" s="67"/>
      <c r="C295" s="68"/>
      <c r="D295" s="69"/>
      <c r="E295" s="70" t="s">
        <v>144</v>
      </c>
      <c r="F295" s="76" t="s">
        <v>26</v>
      </c>
      <c r="G295" s="77">
        <f t="shared" si="89"/>
        <v>8746.4</v>
      </c>
      <c r="H295" s="77">
        <f t="shared" si="90"/>
        <v>548.8</v>
      </c>
      <c r="I295" s="78">
        <f t="shared" si="91"/>
        <v>149.9</v>
      </c>
      <c r="J295" s="78">
        <f t="shared" si="92"/>
        <v>340.1</v>
      </c>
      <c r="K295" s="78">
        <f aca="true" t="shared" si="95" ref="K295:K297">K302+K309+K316+K323+K330+K337+K344</f>
        <v>97</v>
      </c>
      <c r="L295" s="78">
        <f t="shared" si="93"/>
        <v>7348.3</v>
      </c>
      <c r="M295" s="80">
        <f t="shared" si="94"/>
        <v>262.3</v>
      </c>
    </row>
    <row r="296" spans="1:13" ht="18.75" customHeight="1">
      <c r="A296" s="66"/>
      <c r="B296" s="67"/>
      <c r="C296" s="68"/>
      <c r="D296" s="69"/>
      <c r="E296" s="70" t="s">
        <v>144</v>
      </c>
      <c r="F296" s="76" t="s">
        <v>27</v>
      </c>
      <c r="G296" s="77">
        <f t="shared" si="89"/>
        <v>4626.9</v>
      </c>
      <c r="H296" s="78">
        <f t="shared" si="90"/>
        <v>192</v>
      </c>
      <c r="I296" s="78">
        <f t="shared" si="91"/>
        <v>100</v>
      </c>
      <c r="J296" s="78">
        <f t="shared" si="92"/>
        <v>138.39999999999998</v>
      </c>
      <c r="K296" s="78">
        <f t="shared" si="95"/>
        <v>0</v>
      </c>
      <c r="L296" s="78">
        <f t="shared" si="93"/>
        <v>3746.5</v>
      </c>
      <c r="M296" s="79">
        <f t="shared" si="94"/>
        <v>450</v>
      </c>
    </row>
    <row r="297" spans="1:13" ht="26.25" customHeight="1">
      <c r="A297" s="66"/>
      <c r="B297" s="67"/>
      <c r="C297" s="68"/>
      <c r="D297" s="69"/>
      <c r="E297" s="70" t="s">
        <v>144</v>
      </c>
      <c r="F297" s="76" t="s">
        <v>28</v>
      </c>
      <c r="G297" s="78">
        <f t="shared" si="89"/>
        <v>11306.9</v>
      </c>
      <c r="H297" s="78">
        <f t="shared" si="90"/>
        <v>1509.7</v>
      </c>
      <c r="I297" s="78">
        <f t="shared" si="91"/>
        <v>1335.1999999999998</v>
      </c>
      <c r="J297" s="78">
        <f t="shared" si="92"/>
        <v>325</v>
      </c>
      <c r="K297" s="78">
        <f t="shared" si="95"/>
        <v>831.2</v>
      </c>
      <c r="L297" s="78">
        <f t="shared" si="93"/>
        <v>4758.2</v>
      </c>
      <c r="M297" s="79">
        <f t="shared" si="94"/>
        <v>2547.6</v>
      </c>
    </row>
    <row r="298" spans="1:13" ht="58.5" customHeight="1">
      <c r="A298" s="66"/>
      <c r="B298" s="81"/>
      <c r="C298" s="34" t="s">
        <v>145</v>
      </c>
      <c r="D298" s="5" t="s">
        <v>144</v>
      </c>
      <c r="E298" s="11" t="s">
        <v>144</v>
      </c>
      <c r="F298" s="8" t="s">
        <v>21</v>
      </c>
      <c r="G298" s="22">
        <f>G304+G303+G302+G301+G300</f>
        <v>156777</v>
      </c>
      <c r="H298" s="22">
        <f>H304+H303+H302+H301+H300</f>
        <v>0</v>
      </c>
      <c r="I298" s="22">
        <f>I304+I303+I302+I301+I300</f>
        <v>0</v>
      </c>
      <c r="J298" s="53">
        <f>J300+J301+J302+J303+J304</f>
        <v>0</v>
      </c>
      <c r="K298" s="22">
        <f>K304+K303+K302+K301+K300</f>
        <v>0</v>
      </c>
      <c r="L298" s="22">
        <f>L300+L301+L302+L303+L304</f>
        <v>156777</v>
      </c>
      <c r="M298" s="24">
        <f>M304+M303+M302+M301+M300</f>
        <v>0</v>
      </c>
    </row>
    <row r="299" spans="1:13" ht="35.25" customHeight="1">
      <c r="A299" s="66"/>
      <c r="B299" s="81"/>
      <c r="C299" s="34"/>
      <c r="D299" s="5"/>
      <c r="E299" s="25" t="s">
        <v>48</v>
      </c>
      <c r="F299" s="25"/>
      <c r="G299" s="25"/>
      <c r="H299" s="25"/>
      <c r="I299" s="25"/>
      <c r="J299" s="25"/>
      <c r="K299" s="25"/>
      <c r="L299" s="25"/>
      <c r="M299" s="25"/>
    </row>
    <row r="300" spans="1:13" ht="26.25" customHeight="1">
      <c r="A300" s="66"/>
      <c r="B300" s="81"/>
      <c r="C300" s="34"/>
      <c r="D300" s="5"/>
      <c r="E300" s="11" t="s">
        <v>144</v>
      </c>
      <c r="F300" s="82" t="s">
        <v>24</v>
      </c>
      <c r="G300" s="40">
        <f aca="true" t="shared" si="96" ref="G300:G304">H300+I300+J300+K300+L300+M300</f>
        <v>144305.7</v>
      </c>
      <c r="H300" s="27">
        <f aca="true" t="shared" si="97" ref="H300:H304">H100</f>
        <v>0</v>
      </c>
      <c r="I300" s="40">
        <f aca="true" t="shared" si="98" ref="I300:I301">I100</f>
        <v>0</v>
      </c>
      <c r="J300" s="27">
        <f aca="true" t="shared" si="99" ref="J300:J304">J100</f>
        <v>0</v>
      </c>
      <c r="K300" s="40">
        <f aca="true" t="shared" si="100" ref="K300:K304">K100</f>
        <v>0</v>
      </c>
      <c r="L300" s="27">
        <f aca="true" t="shared" si="101" ref="L300:L304">L100</f>
        <v>144305.7</v>
      </c>
      <c r="M300" s="43">
        <f aca="true" t="shared" si="102" ref="M300:M301">M299</f>
        <v>0</v>
      </c>
    </row>
    <row r="301" spans="1:13" ht="27.75" customHeight="1">
      <c r="A301" s="66"/>
      <c r="B301" s="81"/>
      <c r="C301" s="34"/>
      <c r="D301" s="5"/>
      <c r="E301" s="11" t="s">
        <v>144</v>
      </c>
      <c r="F301" s="82" t="s">
        <v>25</v>
      </c>
      <c r="G301" s="40">
        <f t="shared" si="96"/>
        <v>6530.299999999999</v>
      </c>
      <c r="H301" s="27">
        <f t="shared" si="97"/>
        <v>0</v>
      </c>
      <c r="I301" s="40">
        <f t="shared" si="98"/>
        <v>0</v>
      </c>
      <c r="J301" s="27">
        <f t="shared" si="99"/>
        <v>0</v>
      </c>
      <c r="K301" s="40">
        <f t="shared" si="100"/>
        <v>0</v>
      </c>
      <c r="L301" s="27">
        <f t="shared" si="101"/>
        <v>6530.299999999999</v>
      </c>
      <c r="M301" s="43">
        <f t="shared" si="102"/>
        <v>0</v>
      </c>
    </row>
    <row r="302" spans="1:13" ht="28.5" customHeight="1">
      <c r="A302" s="66"/>
      <c r="B302" s="81"/>
      <c r="C302" s="34"/>
      <c r="D302" s="5"/>
      <c r="E302" s="11" t="s">
        <v>144</v>
      </c>
      <c r="F302" s="82" t="s">
        <v>26</v>
      </c>
      <c r="G302" s="27">
        <f t="shared" si="96"/>
        <v>3346.9</v>
      </c>
      <c r="H302" s="27">
        <f t="shared" si="97"/>
        <v>0</v>
      </c>
      <c r="I302" s="40">
        <v>0</v>
      </c>
      <c r="J302" s="27">
        <f t="shared" si="99"/>
        <v>0</v>
      </c>
      <c r="K302" s="40">
        <f t="shared" si="100"/>
        <v>0</v>
      </c>
      <c r="L302" s="27">
        <f t="shared" si="101"/>
        <v>3346.9</v>
      </c>
      <c r="M302" s="43">
        <f>M101</f>
        <v>0</v>
      </c>
    </row>
    <row r="303" spans="1:13" ht="13.5" customHeight="1">
      <c r="A303" s="66"/>
      <c r="B303" s="81"/>
      <c r="C303" s="34"/>
      <c r="D303" s="5"/>
      <c r="E303" s="11" t="s">
        <v>144</v>
      </c>
      <c r="F303" s="82" t="s">
        <v>27</v>
      </c>
      <c r="G303" s="40">
        <f t="shared" si="96"/>
        <v>1318.1</v>
      </c>
      <c r="H303" s="27">
        <f t="shared" si="97"/>
        <v>0</v>
      </c>
      <c r="I303" s="40">
        <f aca="true" t="shared" si="103" ref="I303:I304">I103</f>
        <v>0</v>
      </c>
      <c r="J303" s="27">
        <f t="shared" si="99"/>
        <v>0</v>
      </c>
      <c r="K303" s="40">
        <f t="shared" si="100"/>
        <v>0</v>
      </c>
      <c r="L303" s="27">
        <f t="shared" si="101"/>
        <v>1318.1</v>
      </c>
      <c r="M303" s="43">
        <f aca="true" t="shared" si="104" ref="M303:M304">M103</f>
        <v>0</v>
      </c>
    </row>
    <row r="304" spans="1:13" ht="28.5" customHeight="1">
      <c r="A304" s="66"/>
      <c r="B304" s="81"/>
      <c r="C304" s="34"/>
      <c r="D304" s="5"/>
      <c r="E304" s="11" t="s">
        <v>144</v>
      </c>
      <c r="F304" s="82" t="s">
        <v>28</v>
      </c>
      <c r="G304" s="40">
        <f t="shared" si="96"/>
        <v>1276</v>
      </c>
      <c r="H304" s="27">
        <f t="shared" si="97"/>
        <v>0</v>
      </c>
      <c r="I304" s="40">
        <f t="shared" si="103"/>
        <v>0</v>
      </c>
      <c r="J304" s="27">
        <f t="shared" si="99"/>
        <v>0</v>
      </c>
      <c r="K304" s="40">
        <f t="shared" si="100"/>
        <v>0</v>
      </c>
      <c r="L304" s="27">
        <f t="shared" si="101"/>
        <v>1276</v>
      </c>
      <c r="M304" s="43">
        <f t="shared" si="104"/>
        <v>0</v>
      </c>
    </row>
    <row r="305" spans="1:13" ht="57.75" customHeight="1">
      <c r="A305" s="66"/>
      <c r="B305" s="81"/>
      <c r="C305" s="34" t="s">
        <v>30</v>
      </c>
      <c r="D305" s="5" t="s">
        <v>144</v>
      </c>
      <c r="E305" s="11" t="s">
        <v>144</v>
      </c>
      <c r="F305" s="8" t="s">
        <v>21</v>
      </c>
      <c r="G305" s="22">
        <f>G311+G310+G309+G308+G307</f>
        <v>2881.3999999999996</v>
      </c>
      <c r="H305" s="22">
        <f>H311+H310+H309+H308+H307</f>
        <v>0</v>
      </c>
      <c r="I305" s="22">
        <f>I311+I310+I309+I308+I307</f>
        <v>0</v>
      </c>
      <c r="J305" s="53">
        <f>J307+J308+J309+J310+J311</f>
        <v>0</v>
      </c>
      <c r="K305" s="22">
        <f>K311+K310+K309+K308+K307</f>
        <v>0</v>
      </c>
      <c r="L305" s="22">
        <f>L307+L308+L309+L310+L311</f>
        <v>2881.4</v>
      </c>
      <c r="M305" s="24">
        <f>M311+M310+M309+M308+M307</f>
        <v>0</v>
      </c>
    </row>
    <row r="306" spans="1:13" ht="28.5" customHeight="1">
      <c r="A306" s="66"/>
      <c r="B306" s="81"/>
      <c r="C306" s="34"/>
      <c r="D306" s="5"/>
      <c r="E306" s="25" t="s">
        <v>48</v>
      </c>
      <c r="F306" s="25"/>
      <c r="G306" s="25"/>
      <c r="H306" s="25"/>
      <c r="I306" s="25"/>
      <c r="J306" s="25"/>
      <c r="K306" s="25"/>
      <c r="L306" s="25"/>
      <c r="M306" s="25"/>
    </row>
    <row r="307" spans="1:13" ht="28.5" customHeight="1">
      <c r="A307" s="66"/>
      <c r="B307" s="81"/>
      <c r="C307" s="34"/>
      <c r="D307" s="5"/>
      <c r="E307" s="11" t="s">
        <v>144</v>
      </c>
      <c r="F307" s="82" t="s">
        <v>24</v>
      </c>
      <c r="G307" s="40">
        <f aca="true" t="shared" si="105" ref="G307:G311">H307+I307+J307+K307+L307+M307</f>
        <v>1341.3</v>
      </c>
      <c r="H307" s="27">
        <f aca="true" t="shared" si="106" ref="H307:H311">H18+H62</f>
        <v>0</v>
      </c>
      <c r="I307" s="27">
        <f aca="true" t="shared" si="107" ref="I307:I311">I18+I62</f>
        <v>0</v>
      </c>
      <c r="J307" s="40">
        <f>J18+J62</f>
        <v>0</v>
      </c>
      <c r="K307" s="27">
        <f aca="true" t="shared" si="108" ref="K307:K311">K18+K62</f>
        <v>0</v>
      </c>
      <c r="L307" s="27">
        <f>L18+L62</f>
        <v>1341.3</v>
      </c>
      <c r="M307" s="43">
        <f aca="true" t="shared" si="109" ref="M307:M309">M18+M62</f>
        <v>0</v>
      </c>
    </row>
    <row r="308" spans="1:13" ht="28.5" customHeight="1">
      <c r="A308" s="66"/>
      <c r="B308" s="81"/>
      <c r="C308" s="34"/>
      <c r="D308" s="5"/>
      <c r="E308" s="11" t="s">
        <v>144</v>
      </c>
      <c r="F308" s="82" t="s">
        <v>25</v>
      </c>
      <c r="G308" s="40">
        <f t="shared" si="105"/>
        <v>574.8</v>
      </c>
      <c r="H308" s="27">
        <f t="shared" si="106"/>
        <v>0</v>
      </c>
      <c r="I308" s="27">
        <f t="shared" si="107"/>
        <v>0</v>
      </c>
      <c r="J308" s="40">
        <f>J19</f>
        <v>0</v>
      </c>
      <c r="K308" s="27">
        <f t="shared" si="108"/>
        <v>0</v>
      </c>
      <c r="L308" s="27">
        <f>L19+L64</f>
        <v>574.8</v>
      </c>
      <c r="M308" s="43">
        <f t="shared" si="109"/>
        <v>0</v>
      </c>
    </row>
    <row r="309" spans="1:13" ht="28.5" customHeight="1">
      <c r="A309" s="66"/>
      <c r="B309" s="81"/>
      <c r="C309" s="34"/>
      <c r="D309" s="5"/>
      <c r="E309" s="11" t="s">
        <v>144</v>
      </c>
      <c r="F309" s="82" t="s">
        <v>26</v>
      </c>
      <c r="G309" s="27">
        <f t="shared" si="105"/>
        <v>100.9</v>
      </c>
      <c r="H309" s="27">
        <f t="shared" si="106"/>
        <v>0</v>
      </c>
      <c r="I309" s="27">
        <f t="shared" si="107"/>
        <v>0</v>
      </c>
      <c r="J309" s="45">
        <f aca="true" t="shared" si="110" ref="J309:J311">J20+J64</f>
        <v>0</v>
      </c>
      <c r="K309" s="27">
        <f t="shared" si="108"/>
        <v>0</v>
      </c>
      <c r="L309" s="27">
        <f aca="true" t="shared" si="111" ref="L309:L311">L20+L64</f>
        <v>100.9</v>
      </c>
      <c r="M309" s="28">
        <f t="shared" si="109"/>
        <v>0</v>
      </c>
    </row>
    <row r="310" spans="1:13" ht="21" customHeight="1">
      <c r="A310" s="66"/>
      <c r="B310" s="81"/>
      <c r="C310" s="34"/>
      <c r="D310" s="5"/>
      <c r="E310" s="11" t="s">
        <v>144</v>
      </c>
      <c r="F310" s="82" t="s">
        <v>27</v>
      </c>
      <c r="G310" s="40">
        <f t="shared" si="105"/>
        <v>0</v>
      </c>
      <c r="H310" s="27">
        <f t="shared" si="106"/>
        <v>0</v>
      </c>
      <c r="I310" s="27">
        <f t="shared" si="107"/>
        <v>0</v>
      </c>
      <c r="J310" s="40">
        <f t="shared" si="110"/>
        <v>0</v>
      </c>
      <c r="K310" s="27">
        <f t="shared" si="108"/>
        <v>0</v>
      </c>
      <c r="L310" s="27">
        <f t="shared" si="111"/>
        <v>0</v>
      </c>
      <c r="M310" s="43">
        <f>M45+M89</f>
        <v>0</v>
      </c>
    </row>
    <row r="311" spans="1:13" ht="28.5" customHeight="1">
      <c r="A311" s="66"/>
      <c r="B311" s="81"/>
      <c r="C311" s="34"/>
      <c r="D311" s="5"/>
      <c r="E311" s="11" t="s">
        <v>144</v>
      </c>
      <c r="F311" s="82" t="s">
        <v>28</v>
      </c>
      <c r="G311" s="40">
        <f t="shared" si="105"/>
        <v>864.4</v>
      </c>
      <c r="H311" s="27">
        <f t="shared" si="106"/>
        <v>0</v>
      </c>
      <c r="I311" s="27">
        <f t="shared" si="107"/>
        <v>0</v>
      </c>
      <c r="J311" s="40">
        <f t="shared" si="110"/>
        <v>0</v>
      </c>
      <c r="K311" s="27">
        <f t="shared" si="108"/>
        <v>0</v>
      </c>
      <c r="L311" s="27">
        <f t="shared" si="111"/>
        <v>864.4</v>
      </c>
      <c r="M311" s="43">
        <f>M22+M66</f>
        <v>0</v>
      </c>
    </row>
    <row r="312" spans="1:13" ht="54" customHeight="1">
      <c r="A312" s="66"/>
      <c r="B312" s="81"/>
      <c r="C312" s="34" t="s">
        <v>33</v>
      </c>
      <c r="D312" s="5" t="s">
        <v>144</v>
      </c>
      <c r="E312" s="11" t="s">
        <v>144</v>
      </c>
      <c r="F312" s="8" t="s">
        <v>21</v>
      </c>
      <c r="G312" s="58">
        <f>G318+G317+G316+G315+G314</f>
        <v>21311.6</v>
      </c>
      <c r="H312" s="58">
        <f>H318+H317+H316+H315+H314</f>
        <v>19024.5</v>
      </c>
      <c r="I312" s="22">
        <f>I318+I317+I316+I315+I314</f>
        <v>2287.1000000000004</v>
      </c>
      <c r="J312" s="53">
        <f>J314+J315+J316+J317+J318</f>
        <v>0</v>
      </c>
      <c r="K312" s="22">
        <f>K318+K317+K316+K315+K314</f>
        <v>0</v>
      </c>
      <c r="L312" s="22">
        <f>L314+L315+L316+L317+L318</f>
        <v>0</v>
      </c>
      <c r="M312" s="24">
        <f>M318+M317+M316+M315+M314</f>
        <v>0</v>
      </c>
    </row>
    <row r="313" spans="1:13" ht="28.5" customHeight="1">
      <c r="A313" s="66"/>
      <c r="B313" s="81"/>
      <c r="C313" s="34"/>
      <c r="D313" s="5"/>
      <c r="E313" s="25" t="s">
        <v>48</v>
      </c>
      <c r="F313" s="25"/>
      <c r="G313" s="25"/>
      <c r="H313" s="25"/>
      <c r="I313" s="25"/>
      <c r="J313" s="25"/>
      <c r="K313" s="25"/>
      <c r="L313" s="25"/>
      <c r="M313" s="25"/>
    </row>
    <row r="314" spans="1:13" ht="28.5" customHeight="1">
      <c r="A314" s="66"/>
      <c r="B314" s="81"/>
      <c r="C314" s="34"/>
      <c r="D314" s="5"/>
      <c r="E314" s="11" t="s">
        <v>144</v>
      </c>
      <c r="F314" s="82" t="s">
        <v>24</v>
      </c>
      <c r="G314" s="40">
        <f aca="true" t="shared" si="112" ref="G314:G318">H314+I314+J314+K314+L314+M314</f>
        <v>14276.6</v>
      </c>
      <c r="H314" s="59">
        <f aca="true" t="shared" si="113" ref="H314:H318">H24+H172</f>
        <v>14178.800000000001</v>
      </c>
      <c r="I314" s="27">
        <f aca="true" t="shared" si="114" ref="I314:I318">I24+I172</f>
        <v>97.8</v>
      </c>
      <c r="J314" s="40">
        <f aca="true" t="shared" si="115" ref="J314:J318">J30+J172</f>
        <v>0</v>
      </c>
      <c r="K314" s="27">
        <v>0</v>
      </c>
      <c r="L314" s="27">
        <f aca="true" t="shared" si="116" ref="L314:L318">L42+L172</f>
        <v>0</v>
      </c>
      <c r="M314" s="43">
        <v>0</v>
      </c>
    </row>
    <row r="315" spans="1:13" ht="28.5" customHeight="1">
      <c r="A315" s="66"/>
      <c r="B315" s="81"/>
      <c r="C315" s="34"/>
      <c r="D315" s="5"/>
      <c r="E315" s="11" t="s">
        <v>144</v>
      </c>
      <c r="F315" s="82" t="s">
        <v>25</v>
      </c>
      <c r="G315" s="63">
        <f t="shared" si="112"/>
        <v>5604.4</v>
      </c>
      <c r="H315" s="59">
        <f t="shared" si="113"/>
        <v>4235.2</v>
      </c>
      <c r="I315" s="27">
        <f t="shared" si="114"/>
        <v>1369.2</v>
      </c>
      <c r="J315" s="40">
        <f t="shared" si="115"/>
        <v>0</v>
      </c>
      <c r="K315" s="27">
        <v>0</v>
      </c>
      <c r="L315" s="27">
        <f t="shared" si="116"/>
        <v>0</v>
      </c>
      <c r="M315" s="43">
        <v>0</v>
      </c>
    </row>
    <row r="316" spans="1:13" ht="28.5" customHeight="1">
      <c r="A316" s="66"/>
      <c r="B316" s="81"/>
      <c r="C316" s="34"/>
      <c r="D316" s="5"/>
      <c r="E316" s="11" t="s">
        <v>144</v>
      </c>
      <c r="F316" s="82" t="s">
        <v>26</v>
      </c>
      <c r="G316" s="59">
        <f t="shared" si="112"/>
        <v>463.2</v>
      </c>
      <c r="H316" s="59">
        <f t="shared" si="113"/>
        <v>377.5</v>
      </c>
      <c r="I316" s="27">
        <f t="shared" si="114"/>
        <v>85.7</v>
      </c>
      <c r="J316" s="45">
        <f t="shared" si="115"/>
        <v>0</v>
      </c>
      <c r="K316" s="27">
        <v>0</v>
      </c>
      <c r="L316" s="27">
        <f t="shared" si="116"/>
        <v>0</v>
      </c>
      <c r="M316" s="28">
        <v>0</v>
      </c>
    </row>
    <row r="317" spans="1:13" ht="19.5" customHeight="1">
      <c r="A317" s="66"/>
      <c r="B317" s="81"/>
      <c r="C317" s="34"/>
      <c r="D317" s="5"/>
      <c r="E317" s="11" t="s">
        <v>144</v>
      </c>
      <c r="F317" s="82" t="s">
        <v>27</v>
      </c>
      <c r="G317" s="40">
        <f t="shared" si="112"/>
        <v>192</v>
      </c>
      <c r="H317" s="27">
        <f t="shared" si="113"/>
        <v>192</v>
      </c>
      <c r="I317" s="27">
        <f t="shared" si="114"/>
        <v>0</v>
      </c>
      <c r="J317" s="40">
        <f t="shared" si="115"/>
        <v>0</v>
      </c>
      <c r="K317" s="27">
        <f>K39+K175</f>
        <v>0</v>
      </c>
      <c r="L317" s="27">
        <f t="shared" si="116"/>
        <v>0</v>
      </c>
      <c r="M317" s="43">
        <f>M51+M175</f>
        <v>0</v>
      </c>
    </row>
    <row r="318" spans="1:13" ht="28.5" customHeight="1">
      <c r="A318" s="66"/>
      <c r="B318" s="81"/>
      <c r="C318" s="34"/>
      <c r="D318" s="5"/>
      <c r="E318" s="11" t="s">
        <v>144</v>
      </c>
      <c r="F318" s="82" t="s">
        <v>28</v>
      </c>
      <c r="G318" s="40">
        <f t="shared" si="112"/>
        <v>775.4</v>
      </c>
      <c r="H318" s="27">
        <f t="shared" si="113"/>
        <v>41</v>
      </c>
      <c r="I318" s="27">
        <f t="shared" si="114"/>
        <v>734.4</v>
      </c>
      <c r="J318" s="40">
        <f t="shared" si="115"/>
        <v>0</v>
      </c>
      <c r="K318" s="27">
        <v>0</v>
      </c>
      <c r="L318" s="27">
        <f t="shared" si="116"/>
        <v>0</v>
      </c>
      <c r="M318" s="43">
        <v>0</v>
      </c>
    </row>
    <row r="319" spans="1:13" ht="60.75" customHeight="1">
      <c r="A319" s="66"/>
      <c r="B319" s="83"/>
      <c r="C319" s="34" t="s">
        <v>35</v>
      </c>
      <c r="D319" s="5" t="s">
        <v>144</v>
      </c>
      <c r="E319" s="84" t="s">
        <v>144</v>
      </c>
      <c r="F319" s="8" t="s">
        <v>21</v>
      </c>
      <c r="G319" s="22">
        <f>G325+G324+G323+G322+G321</f>
        <v>2247.5</v>
      </c>
      <c r="H319" s="53">
        <f>H325+H324+H323+H322+H321</f>
        <v>0</v>
      </c>
      <c r="I319" s="22">
        <f>I325+I324+I323+I322+I321</f>
        <v>0</v>
      </c>
      <c r="J319" s="22">
        <f>J325+J324+J323+J322+J321</f>
        <v>0</v>
      </c>
      <c r="K319" s="22">
        <f>K325+K324+K323+K322+K321</f>
        <v>0</v>
      </c>
      <c r="L319" s="22">
        <f>L325+L324+L323+L322+L321</f>
        <v>0</v>
      </c>
      <c r="M319" s="24">
        <f>M325+M324+M323+M322+M321</f>
        <v>2247.5</v>
      </c>
    </row>
    <row r="320" spans="1:13" ht="31.5" customHeight="1">
      <c r="A320" s="66"/>
      <c r="B320" s="83"/>
      <c r="C320" s="34"/>
      <c r="D320" s="5"/>
      <c r="E320" s="25" t="s">
        <v>48</v>
      </c>
      <c r="F320" s="25"/>
      <c r="G320" s="25"/>
      <c r="H320" s="25"/>
      <c r="I320" s="25"/>
      <c r="J320" s="25"/>
      <c r="K320" s="25"/>
      <c r="L320" s="25"/>
      <c r="M320" s="25"/>
    </row>
    <row r="321" spans="1:13" ht="32.25" customHeight="1">
      <c r="A321" s="66"/>
      <c r="B321" s="83"/>
      <c r="C321" s="34"/>
      <c r="D321" s="5"/>
      <c r="E321" s="84" t="s">
        <v>144</v>
      </c>
      <c r="F321" s="82" t="s">
        <v>24</v>
      </c>
      <c r="G321" s="40">
        <f aca="true" t="shared" si="117" ref="G321:G325">H321+I321+J321+K321+L321+M321</f>
        <v>1046.2</v>
      </c>
      <c r="H321" s="40">
        <v>0</v>
      </c>
      <c r="I321" s="27">
        <v>0</v>
      </c>
      <c r="J321" s="27">
        <v>0</v>
      </c>
      <c r="K321" s="27">
        <v>0</v>
      </c>
      <c r="L321" s="27">
        <f aca="true" t="shared" si="118" ref="L321:L325">L30</f>
        <v>0</v>
      </c>
      <c r="M321" s="28">
        <f aca="true" t="shared" si="119" ref="M321:M325">M30+M68</f>
        <v>1046.2</v>
      </c>
    </row>
    <row r="322" spans="1:13" ht="29.25" customHeight="1">
      <c r="A322" s="66"/>
      <c r="B322" s="83"/>
      <c r="C322" s="34"/>
      <c r="D322" s="5"/>
      <c r="E322" s="84" t="s">
        <v>144</v>
      </c>
      <c r="F322" s="82" t="s">
        <v>25</v>
      </c>
      <c r="G322" s="40">
        <f t="shared" si="117"/>
        <v>448.3</v>
      </c>
      <c r="H322" s="40">
        <v>0</v>
      </c>
      <c r="I322" s="27">
        <v>0</v>
      </c>
      <c r="J322" s="27">
        <v>0</v>
      </c>
      <c r="K322" s="27">
        <v>0</v>
      </c>
      <c r="L322" s="45">
        <f t="shared" si="118"/>
        <v>0</v>
      </c>
      <c r="M322" s="28">
        <f t="shared" si="119"/>
        <v>448.3</v>
      </c>
    </row>
    <row r="323" spans="1:13" ht="28.5" customHeight="1">
      <c r="A323" s="66"/>
      <c r="B323" s="83"/>
      <c r="C323" s="34"/>
      <c r="D323" s="5"/>
      <c r="E323" s="84" t="s">
        <v>144</v>
      </c>
      <c r="F323" s="82" t="s">
        <v>26</v>
      </c>
      <c r="G323" s="40">
        <f t="shared" si="117"/>
        <v>78.7</v>
      </c>
      <c r="H323" s="40">
        <v>0</v>
      </c>
      <c r="I323" s="27">
        <v>0</v>
      </c>
      <c r="J323" s="27">
        <v>0</v>
      </c>
      <c r="K323" s="27">
        <v>0</v>
      </c>
      <c r="L323" s="27">
        <f t="shared" si="118"/>
        <v>0</v>
      </c>
      <c r="M323" s="43">
        <f t="shared" si="119"/>
        <v>78.7</v>
      </c>
    </row>
    <row r="324" spans="1:13" ht="13.5" customHeight="1">
      <c r="A324" s="66"/>
      <c r="B324" s="83"/>
      <c r="C324" s="34"/>
      <c r="D324" s="5"/>
      <c r="E324" s="84" t="s">
        <v>144</v>
      </c>
      <c r="F324" s="82" t="s">
        <v>27</v>
      </c>
      <c r="G324" s="40">
        <f t="shared" si="117"/>
        <v>0</v>
      </c>
      <c r="H324" s="40">
        <v>0</v>
      </c>
      <c r="I324" s="27">
        <v>0</v>
      </c>
      <c r="J324" s="27">
        <v>0</v>
      </c>
      <c r="K324" s="27">
        <v>0</v>
      </c>
      <c r="L324" s="27">
        <f t="shared" si="118"/>
        <v>0</v>
      </c>
      <c r="M324" s="28">
        <f t="shared" si="119"/>
        <v>0</v>
      </c>
    </row>
    <row r="325" spans="1:13" ht="36.75" customHeight="1">
      <c r="A325" s="66"/>
      <c r="B325" s="83"/>
      <c r="C325" s="34"/>
      <c r="D325" s="5"/>
      <c r="E325" s="84" t="s">
        <v>144</v>
      </c>
      <c r="F325" s="82" t="s">
        <v>28</v>
      </c>
      <c r="G325" s="40">
        <f t="shared" si="117"/>
        <v>674.3</v>
      </c>
      <c r="H325" s="40">
        <v>0</v>
      </c>
      <c r="I325" s="27">
        <v>0</v>
      </c>
      <c r="J325" s="27">
        <v>0</v>
      </c>
      <c r="K325" s="27">
        <v>0</v>
      </c>
      <c r="L325" s="27">
        <f t="shared" si="118"/>
        <v>0</v>
      </c>
      <c r="M325" s="43">
        <f t="shared" si="119"/>
        <v>674.3</v>
      </c>
    </row>
    <row r="326" spans="1:13" ht="63" customHeight="1">
      <c r="A326" s="66"/>
      <c r="B326" s="85"/>
      <c r="C326" s="34" t="s">
        <v>53</v>
      </c>
      <c r="D326" s="5" t="s">
        <v>144</v>
      </c>
      <c r="E326" s="84" t="s">
        <v>144</v>
      </c>
      <c r="F326" s="8" t="s">
        <v>21</v>
      </c>
      <c r="G326" s="86">
        <f>G332+G331+G330+G329+G328</f>
        <v>66798.3</v>
      </c>
      <c r="H326" s="87">
        <f>H332+H331+H330+H329+H328</f>
        <v>0</v>
      </c>
      <c r="I326" s="87">
        <f>I332+I331+I330+I329+I328</f>
        <v>500</v>
      </c>
      <c r="J326" s="87">
        <f>J332+J331+J330+J329+J328</f>
        <v>0</v>
      </c>
      <c r="K326" s="88">
        <f>K332+K331+K330+K329+K328</f>
        <v>0</v>
      </c>
      <c r="L326" s="88">
        <f>L332+L331+L330+L329+L328</f>
        <v>64050.799999999996</v>
      </c>
      <c r="M326" s="89">
        <f>M332+M331+M330+M329+M328</f>
        <v>2247.5</v>
      </c>
    </row>
    <row r="327" spans="1:13" ht="30.75" customHeight="1">
      <c r="A327" s="66"/>
      <c r="B327" s="85"/>
      <c r="C327" s="34"/>
      <c r="D327" s="5"/>
      <c r="E327" s="25" t="s">
        <v>22</v>
      </c>
      <c r="F327" s="25"/>
      <c r="G327" s="25"/>
      <c r="H327" s="25"/>
      <c r="I327" s="25"/>
      <c r="J327" s="25"/>
      <c r="K327" s="25"/>
      <c r="L327" s="25"/>
      <c r="M327" s="25"/>
    </row>
    <row r="328" spans="1:13" ht="29.25" customHeight="1">
      <c r="A328" s="66"/>
      <c r="B328" s="85"/>
      <c r="C328" s="34"/>
      <c r="D328" s="5"/>
      <c r="E328" s="84" t="s">
        <v>144</v>
      </c>
      <c r="F328" s="82" t="s">
        <v>24</v>
      </c>
      <c r="G328" s="63">
        <f aca="true" t="shared" si="120" ref="G328:G332">H328+I328+J328+K328+L328+M328</f>
        <v>59515.2</v>
      </c>
      <c r="H328" s="40">
        <f aca="true" t="shared" si="121" ref="H328:H332">H42+H74+H196</f>
        <v>0</v>
      </c>
      <c r="I328" s="40">
        <f aca="true" t="shared" si="122" ref="I328:I332">I42+I74+I196</f>
        <v>330.3</v>
      </c>
      <c r="J328" s="40">
        <f aca="true" t="shared" si="123" ref="J328:J332">J42+J74+J196</f>
        <v>0</v>
      </c>
      <c r="K328" s="40">
        <f aca="true" t="shared" si="124" ref="K328:K332">K42+K74+K196</f>
        <v>0</v>
      </c>
      <c r="L328" s="40">
        <f aca="true" t="shared" si="125" ref="L328:L332">L42+L74+L196</f>
        <v>58138.7</v>
      </c>
      <c r="M328" s="43">
        <f aca="true" t="shared" si="126" ref="M328:M330">M42+M74+M196</f>
        <v>1046.2</v>
      </c>
    </row>
    <row r="329" spans="1:13" ht="32.25" customHeight="1">
      <c r="A329" s="66"/>
      <c r="B329" s="85"/>
      <c r="C329" s="34"/>
      <c r="D329" s="5"/>
      <c r="E329" s="84" t="s">
        <v>144</v>
      </c>
      <c r="F329" s="82" t="s">
        <v>25</v>
      </c>
      <c r="G329" s="40">
        <f t="shared" si="120"/>
        <v>3364.5</v>
      </c>
      <c r="H329" s="40">
        <f t="shared" si="121"/>
        <v>0</v>
      </c>
      <c r="I329" s="40">
        <f t="shared" si="122"/>
        <v>19.7</v>
      </c>
      <c r="J329" s="40">
        <f t="shared" si="123"/>
        <v>0</v>
      </c>
      <c r="K329" s="40">
        <f t="shared" si="124"/>
        <v>0</v>
      </c>
      <c r="L329" s="40">
        <f t="shared" si="125"/>
        <v>2896.5</v>
      </c>
      <c r="M329" s="43">
        <f t="shared" si="126"/>
        <v>448.3</v>
      </c>
    </row>
    <row r="330" spans="1:13" ht="30" customHeight="1">
      <c r="A330" s="66"/>
      <c r="B330" s="85"/>
      <c r="C330" s="34"/>
      <c r="D330" s="5"/>
      <c r="E330" s="84" t="s">
        <v>144</v>
      </c>
      <c r="F330" s="82" t="s">
        <v>26</v>
      </c>
      <c r="G330" s="40">
        <f t="shared" si="120"/>
        <v>1643.9</v>
      </c>
      <c r="H330" s="40">
        <f t="shared" si="121"/>
        <v>0</v>
      </c>
      <c r="I330" s="40">
        <f t="shared" si="122"/>
        <v>0</v>
      </c>
      <c r="J330" s="40">
        <f t="shared" si="123"/>
        <v>0</v>
      </c>
      <c r="K330" s="40">
        <f t="shared" si="124"/>
        <v>0</v>
      </c>
      <c r="L330" s="40">
        <f t="shared" si="125"/>
        <v>1565.2</v>
      </c>
      <c r="M330" s="43">
        <f t="shared" si="126"/>
        <v>78.7</v>
      </c>
    </row>
    <row r="331" spans="1:13" ht="13.5" customHeight="1">
      <c r="A331" s="66"/>
      <c r="B331" s="85"/>
      <c r="C331" s="34"/>
      <c r="D331" s="5"/>
      <c r="E331" s="84" t="s">
        <v>144</v>
      </c>
      <c r="F331" s="82" t="s">
        <v>27</v>
      </c>
      <c r="G331" s="90">
        <f t="shared" si="120"/>
        <v>968.4</v>
      </c>
      <c r="H331" s="40">
        <f t="shared" si="121"/>
        <v>0</v>
      </c>
      <c r="I331" s="40">
        <f t="shared" si="122"/>
        <v>100</v>
      </c>
      <c r="J331" s="40">
        <f t="shared" si="123"/>
        <v>0</v>
      </c>
      <c r="K331" s="40">
        <f t="shared" si="124"/>
        <v>0</v>
      </c>
      <c r="L331" s="40">
        <f t="shared" si="125"/>
        <v>868.4</v>
      </c>
      <c r="M331" s="43">
        <f>M45+M77+M198</f>
        <v>0</v>
      </c>
    </row>
    <row r="332" spans="1:13" ht="24.75" customHeight="1">
      <c r="A332" s="66"/>
      <c r="B332" s="85"/>
      <c r="C332" s="34"/>
      <c r="D332" s="5"/>
      <c r="E332" s="84" t="s">
        <v>144</v>
      </c>
      <c r="F332" s="82" t="s">
        <v>28</v>
      </c>
      <c r="G332" s="40">
        <f t="shared" si="120"/>
        <v>1306.3</v>
      </c>
      <c r="H332" s="40">
        <f t="shared" si="121"/>
        <v>0</v>
      </c>
      <c r="I332" s="40">
        <f t="shared" si="122"/>
        <v>50</v>
      </c>
      <c r="J332" s="40">
        <f t="shared" si="123"/>
        <v>0</v>
      </c>
      <c r="K332" s="40">
        <f t="shared" si="124"/>
        <v>0</v>
      </c>
      <c r="L332" s="40">
        <f t="shared" si="125"/>
        <v>582</v>
      </c>
      <c r="M332" s="43">
        <f>M46+M78+M200</f>
        <v>674.3</v>
      </c>
    </row>
    <row r="333" spans="1:13" ht="55.5" customHeight="1">
      <c r="A333" s="66"/>
      <c r="B333" s="85"/>
      <c r="C333" s="34" t="s">
        <v>37</v>
      </c>
      <c r="D333" s="5" t="s">
        <v>144</v>
      </c>
      <c r="E333" s="84" t="s">
        <v>144</v>
      </c>
      <c r="F333" s="8" t="s">
        <v>21</v>
      </c>
      <c r="G333" s="22">
        <f>G339+G338+G337+G336+G335</f>
        <v>104768.09999999999</v>
      </c>
      <c r="H333" s="22">
        <f>H335+H336+H337+H338+H339</f>
        <v>3263.7</v>
      </c>
      <c r="I333" s="22">
        <f>I335+I336+I337+I338+I339</f>
        <v>1996.9</v>
      </c>
      <c r="J333" s="22">
        <f>J335+J336+J337+J338+J339</f>
        <v>15729.099999999999</v>
      </c>
      <c r="K333" s="22">
        <f>K335+K336+K337+K338+K339</f>
        <v>2770.6</v>
      </c>
      <c r="L333" s="91">
        <f>L335+L336+L337+L338+L339</f>
        <v>76342.6</v>
      </c>
      <c r="M333" s="92">
        <f>M339+M338+M337+M336+M335</f>
        <v>5496.6</v>
      </c>
    </row>
    <row r="334" spans="1:13" ht="30" customHeight="1">
      <c r="A334" s="66"/>
      <c r="B334" s="85"/>
      <c r="C334" s="34"/>
      <c r="D334" s="5"/>
      <c r="E334" s="25" t="s">
        <v>48</v>
      </c>
      <c r="F334" s="25"/>
      <c r="G334" s="25"/>
      <c r="H334" s="25"/>
      <c r="I334" s="25"/>
      <c r="J334" s="25"/>
      <c r="K334" s="25"/>
      <c r="L334" s="25"/>
      <c r="M334" s="25"/>
    </row>
    <row r="335" spans="1:13" ht="32.25" customHeight="1">
      <c r="A335" s="66"/>
      <c r="B335" s="85"/>
      <c r="C335" s="34"/>
      <c r="D335" s="5"/>
      <c r="E335" s="11" t="s">
        <v>144</v>
      </c>
      <c r="F335" s="82" t="s">
        <v>24</v>
      </c>
      <c r="G335" s="40">
        <f>H335+I335+J335+K335+L335+M335</f>
        <v>82533.29999999999</v>
      </c>
      <c r="H335" s="27">
        <f aca="true" t="shared" si="127" ref="H335:H339">H36+H80+H226</f>
        <v>383.1</v>
      </c>
      <c r="I335" s="27">
        <f aca="true" t="shared" si="128" ref="I335:I339">I36+I80+I226</f>
        <v>92.2</v>
      </c>
      <c r="J335" s="27">
        <f aca="true" t="shared" si="129" ref="J335:J339">J36+J80+J226</f>
        <v>12660.8</v>
      </c>
      <c r="K335" s="27">
        <f aca="true" t="shared" si="130" ref="K335:K339">K36+K80+K226</f>
        <v>111.3</v>
      </c>
      <c r="L335" s="40">
        <f aca="true" t="shared" si="131" ref="L335:L339">L36+L80+L226</f>
        <v>66666</v>
      </c>
      <c r="M335" s="43">
        <f aca="true" t="shared" si="132" ref="M335:M339">M36+M80+M226</f>
        <v>2619.9</v>
      </c>
    </row>
    <row r="336" spans="1:13" ht="30.75" customHeight="1">
      <c r="A336" s="66"/>
      <c r="B336" s="85"/>
      <c r="C336" s="34"/>
      <c r="D336" s="5"/>
      <c r="E336" s="11" t="s">
        <v>144</v>
      </c>
      <c r="F336" s="82" t="s">
        <v>25</v>
      </c>
      <c r="G336" s="40">
        <f>J336+K336+L336+M336+M336+M336</f>
        <v>12534.399999999998</v>
      </c>
      <c r="H336" s="27">
        <f t="shared" si="127"/>
        <v>1787.3</v>
      </c>
      <c r="I336" s="27">
        <f t="shared" si="128"/>
        <v>1289.7</v>
      </c>
      <c r="J336" s="27">
        <f t="shared" si="129"/>
        <v>2264.8</v>
      </c>
      <c r="K336" s="27">
        <f t="shared" si="130"/>
        <v>1731.1</v>
      </c>
      <c r="L336" s="40">
        <f t="shared" si="131"/>
        <v>5170.099999999999</v>
      </c>
      <c r="M336" s="43">
        <f t="shared" si="132"/>
        <v>1122.8</v>
      </c>
    </row>
    <row r="337" spans="1:13" ht="30" customHeight="1">
      <c r="A337" s="66"/>
      <c r="B337" s="85"/>
      <c r="C337" s="34"/>
      <c r="D337" s="5"/>
      <c r="E337" s="11" t="s">
        <v>144</v>
      </c>
      <c r="F337" s="82" t="s">
        <v>26</v>
      </c>
      <c r="G337" s="27">
        <f aca="true" t="shared" si="133" ref="G337:G339">H337+I337+J337+K337+L337+M337</f>
        <v>2696.1</v>
      </c>
      <c r="H337" s="27">
        <f t="shared" si="127"/>
        <v>114.2</v>
      </c>
      <c r="I337" s="27">
        <f t="shared" si="128"/>
        <v>64.2</v>
      </c>
      <c r="J337" s="27">
        <f t="shared" si="129"/>
        <v>340.1</v>
      </c>
      <c r="K337" s="27">
        <f t="shared" si="130"/>
        <v>97</v>
      </c>
      <c r="L337" s="27">
        <f t="shared" si="131"/>
        <v>1975.7</v>
      </c>
      <c r="M337" s="28">
        <f t="shared" si="132"/>
        <v>104.9</v>
      </c>
    </row>
    <row r="338" spans="1:13" ht="13.5" customHeight="1">
      <c r="A338" s="66"/>
      <c r="B338" s="85"/>
      <c r="C338" s="34"/>
      <c r="D338" s="5"/>
      <c r="E338" s="11" t="s">
        <v>144</v>
      </c>
      <c r="F338" s="82" t="s">
        <v>27</v>
      </c>
      <c r="G338" s="40">
        <f t="shared" si="133"/>
        <v>1248.4</v>
      </c>
      <c r="H338" s="27">
        <f t="shared" si="127"/>
        <v>0</v>
      </c>
      <c r="I338" s="27">
        <f t="shared" si="128"/>
        <v>0</v>
      </c>
      <c r="J338" s="27">
        <f t="shared" si="129"/>
        <v>138.39999999999998</v>
      </c>
      <c r="K338" s="27">
        <f t="shared" si="130"/>
        <v>0</v>
      </c>
      <c r="L338" s="40">
        <f t="shared" si="131"/>
        <v>660</v>
      </c>
      <c r="M338" s="43">
        <f t="shared" si="132"/>
        <v>450</v>
      </c>
    </row>
    <row r="339" spans="1:13" ht="30" customHeight="1">
      <c r="A339" s="66"/>
      <c r="B339" s="85"/>
      <c r="C339" s="34"/>
      <c r="D339" s="5"/>
      <c r="E339" s="11" t="s">
        <v>144</v>
      </c>
      <c r="F339" s="82" t="s">
        <v>28</v>
      </c>
      <c r="G339" s="40">
        <f t="shared" si="133"/>
        <v>5755.900000000001</v>
      </c>
      <c r="H339" s="27">
        <f t="shared" si="127"/>
        <v>979.1</v>
      </c>
      <c r="I339" s="27">
        <f t="shared" si="128"/>
        <v>550.8</v>
      </c>
      <c r="J339" s="27">
        <f t="shared" si="129"/>
        <v>325</v>
      </c>
      <c r="K339" s="27">
        <f t="shared" si="130"/>
        <v>831.2</v>
      </c>
      <c r="L339" s="40">
        <f t="shared" si="131"/>
        <v>1870.8</v>
      </c>
      <c r="M339" s="28">
        <f t="shared" si="132"/>
        <v>1199</v>
      </c>
    </row>
    <row r="340" spans="1:13" ht="59.25" customHeight="1">
      <c r="A340" s="66"/>
      <c r="B340" s="81"/>
      <c r="C340" s="93" t="s">
        <v>146</v>
      </c>
      <c r="D340" s="94" t="s">
        <v>144</v>
      </c>
      <c r="E340" s="84" t="s">
        <v>144</v>
      </c>
      <c r="F340" s="8" t="s">
        <v>21</v>
      </c>
      <c r="G340" s="22">
        <f>G346+G345+G344+G343+G342</f>
        <v>17131.9</v>
      </c>
      <c r="H340" s="22">
        <f>H342+H343+H344+H345+H346</f>
        <v>1631.9</v>
      </c>
      <c r="I340" s="22">
        <f>I342+I343+I344+I345+I346</f>
        <v>0</v>
      </c>
      <c r="J340" s="53">
        <f>J342+J343+J344+J345+J346</f>
        <v>0</v>
      </c>
      <c r="K340" s="22">
        <f>K342+K343+K344+K345+K346</f>
        <v>0</v>
      </c>
      <c r="L340" s="22">
        <f>L342+L343+L344+L345+L346</f>
        <v>15500</v>
      </c>
      <c r="M340" s="95">
        <f>M342+M343+M344+M345+M346</f>
        <v>0</v>
      </c>
    </row>
    <row r="341" spans="1:13" ht="33" customHeight="1">
      <c r="A341" s="66"/>
      <c r="B341" s="81"/>
      <c r="C341" s="93"/>
      <c r="D341" s="94"/>
      <c r="E341" s="25" t="s">
        <v>48</v>
      </c>
      <c r="F341" s="25"/>
      <c r="G341" s="25"/>
      <c r="H341" s="25"/>
      <c r="I341" s="25"/>
      <c r="J341" s="25"/>
      <c r="K341" s="25"/>
      <c r="L341" s="25"/>
      <c r="M341" s="25"/>
    </row>
    <row r="342" spans="1:13" ht="27.75" customHeight="1">
      <c r="A342" s="66"/>
      <c r="B342" s="81"/>
      <c r="C342" s="93"/>
      <c r="D342" s="94"/>
      <c r="E342" s="84" t="s">
        <v>144</v>
      </c>
      <c r="F342" s="82" t="s">
        <v>24</v>
      </c>
      <c r="G342" s="40">
        <f aca="true" t="shared" si="134" ref="G342:G346">H342+I342+J342+K342+L342+M342</f>
        <v>12705.7</v>
      </c>
      <c r="H342" s="27">
        <f aca="true" t="shared" si="135" ref="H342:H346">H48+H86+H286</f>
        <v>191.6</v>
      </c>
      <c r="I342" s="27">
        <f aca="true" t="shared" si="136" ref="I342:I346">I48+I86+I286</f>
        <v>0</v>
      </c>
      <c r="J342" s="40">
        <f aca="true" t="shared" si="137" ref="J342:J346">J48+J86+J286</f>
        <v>0</v>
      </c>
      <c r="K342" s="27">
        <f aca="true" t="shared" si="138" ref="K342:K346">K48+K86+K286</f>
        <v>0</v>
      </c>
      <c r="L342" s="27">
        <f aca="true" t="shared" si="139" ref="L342:L346">L48+L86+L286</f>
        <v>12514.1</v>
      </c>
      <c r="M342" s="28">
        <f aca="true" t="shared" si="140" ref="M342:M346">M48+M86+M286</f>
        <v>0</v>
      </c>
    </row>
    <row r="343" spans="1:13" ht="29.25" customHeight="1">
      <c r="A343" s="66"/>
      <c r="B343" s="81"/>
      <c r="C343" s="93"/>
      <c r="D343" s="94"/>
      <c r="E343" s="84" t="s">
        <v>144</v>
      </c>
      <c r="F343" s="82" t="s">
        <v>25</v>
      </c>
      <c r="G343" s="40">
        <f t="shared" si="134"/>
        <v>2454.9</v>
      </c>
      <c r="H343" s="27">
        <f t="shared" si="135"/>
        <v>893.6</v>
      </c>
      <c r="I343" s="27">
        <f t="shared" si="136"/>
        <v>0</v>
      </c>
      <c r="J343" s="40">
        <f t="shared" si="137"/>
        <v>0</v>
      </c>
      <c r="K343" s="27">
        <f t="shared" si="138"/>
        <v>0</v>
      </c>
      <c r="L343" s="27">
        <f t="shared" si="139"/>
        <v>1561.3</v>
      </c>
      <c r="M343" s="28">
        <f t="shared" si="140"/>
        <v>0</v>
      </c>
    </row>
    <row r="344" spans="1:13" ht="27" customHeight="1">
      <c r="A344" s="66"/>
      <c r="B344" s="81"/>
      <c r="C344" s="93"/>
      <c r="D344" s="94"/>
      <c r="E344" s="84" t="s">
        <v>144</v>
      </c>
      <c r="F344" s="82" t="s">
        <v>26</v>
      </c>
      <c r="G344" s="40">
        <f t="shared" si="134"/>
        <v>416.70000000000005</v>
      </c>
      <c r="H344" s="27">
        <f t="shared" si="135"/>
        <v>57.1</v>
      </c>
      <c r="I344" s="27">
        <f t="shared" si="136"/>
        <v>0</v>
      </c>
      <c r="J344" s="40">
        <f t="shared" si="137"/>
        <v>0</v>
      </c>
      <c r="K344" s="27">
        <f t="shared" si="138"/>
        <v>0</v>
      </c>
      <c r="L344" s="27">
        <f t="shared" si="139"/>
        <v>359.6</v>
      </c>
      <c r="M344" s="28">
        <f t="shared" si="140"/>
        <v>0</v>
      </c>
    </row>
    <row r="345" spans="1:13" ht="13.5" customHeight="1">
      <c r="A345" s="66"/>
      <c r="B345" s="81"/>
      <c r="C345" s="93"/>
      <c r="D345" s="94"/>
      <c r="E345" s="84" t="s">
        <v>144</v>
      </c>
      <c r="F345" s="82" t="s">
        <v>27</v>
      </c>
      <c r="G345" s="27">
        <f t="shared" si="134"/>
        <v>900</v>
      </c>
      <c r="H345" s="27">
        <f t="shared" si="135"/>
        <v>0</v>
      </c>
      <c r="I345" s="27">
        <f t="shared" si="136"/>
        <v>0</v>
      </c>
      <c r="J345" s="27">
        <f t="shared" si="137"/>
        <v>0</v>
      </c>
      <c r="K345" s="27">
        <f t="shared" si="138"/>
        <v>0</v>
      </c>
      <c r="L345" s="27">
        <f t="shared" si="139"/>
        <v>900</v>
      </c>
      <c r="M345" s="28">
        <f t="shared" si="140"/>
        <v>0</v>
      </c>
    </row>
    <row r="346" spans="1:13" ht="24.75" customHeight="1">
      <c r="A346" s="66"/>
      <c r="B346" s="81"/>
      <c r="C346" s="93"/>
      <c r="D346" s="94"/>
      <c r="E346" s="84" t="s">
        <v>144</v>
      </c>
      <c r="F346" s="82" t="s">
        <v>28</v>
      </c>
      <c r="G346" s="40">
        <f t="shared" si="134"/>
        <v>654.6</v>
      </c>
      <c r="H346" s="27">
        <f t="shared" si="135"/>
        <v>489.6</v>
      </c>
      <c r="I346" s="27">
        <f t="shared" si="136"/>
        <v>0</v>
      </c>
      <c r="J346" s="40">
        <f t="shared" si="137"/>
        <v>0</v>
      </c>
      <c r="K346" s="27">
        <f t="shared" si="138"/>
        <v>0</v>
      </c>
      <c r="L346" s="27">
        <f t="shared" si="139"/>
        <v>165</v>
      </c>
      <c r="M346" s="28">
        <f t="shared" si="140"/>
        <v>0</v>
      </c>
    </row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9">
    <mergeCell ref="K1:M1"/>
    <mergeCell ref="A2:M2"/>
    <mergeCell ref="A3:M3"/>
    <mergeCell ref="A4:A7"/>
    <mergeCell ref="B4:B7"/>
    <mergeCell ref="C4:C7"/>
    <mergeCell ref="D4:D7"/>
    <mergeCell ref="F4:M4"/>
    <mergeCell ref="E5:F7"/>
    <mergeCell ref="G5:M5"/>
    <mergeCell ref="H6:M6"/>
    <mergeCell ref="A9:A52"/>
    <mergeCell ref="C9:M9"/>
    <mergeCell ref="B10:B16"/>
    <mergeCell ref="C10:C16"/>
    <mergeCell ref="D10:D16"/>
    <mergeCell ref="E11:M11"/>
    <mergeCell ref="E12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A53:A90"/>
    <mergeCell ref="C53:M53"/>
    <mergeCell ref="B54:B60"/>
    <mergeCell ref="C54:C60"/>
    <mergeCell ref="D54:D60"/>
    <mergeCell ref="E55:M55"/>
    <mergeCell ref="E56:E60"/>
    <mergeCell ref="B61:B66"/>
    <mergeCell ref="C61:C66"/>
    <mergeCell ref="D61:D66"/>
    <mergeCell ref="E61:E66"/>
    <mergeCell ref="B67:B72"/>
    <mergeCell ref="C67:C72"/>
    <mergeCell ref="D67:D72"/>
    <mergeCell ref="E67:E72"/>
    <mergeCell ref="B73:B78"/>
    <mergeCell ref="C73:C78"/>
    <mergeCell ref="D73:D78"/>
    <mergeCell ref="E73:E78"/>
    <mergeCell ref="B79:B84"/>
    <mergeCell ref="C79:C84"/>
    <mergeCell ref="D79:D84"/>
    <mergeCell ref="E79:E84"/>
    <mergeCell ref="B85:B90"/>
    <mergeCell ref="C85:C90"/>
    <mergeCell ref="D85:D90"/>
    <mergeCell ref="E85:E90"/>
    <mergeCell ref="C91:M91"/>
    <mergeCell ref="A92:A290"/>
    <mergeCell ref="B92:B98"/>
    <mergeCell ref="C92:C98"/>
    <mergeCell ref="D92:D98"/>
    <mergeCell ref="E93:M93"/>
    <mergeCell ref="E94:E98"/>
    <mergeCell ref="B99:B104"/>
    <mergeCell ref="C99:C104"/>
    <mergeCell ref="D99:D170"/>
    <mergeCell ref="E99:E104"/>
    <mergeCell ref="B105:B110"/>
    <mergeCell ref="C105:C110"/>
    <mergeCell ref="E105:E110"/>
    <mergeCell ref="B111:B116"/>
    <mergeCell ref="C111:C116"/>
    <mergeCell ref="E111:E116"/>
    <mergeCell ref="B117:B122"/>
    <mergeCell ref="C117:C122"/>
    <mergeCell ref="E117:E122"/>
    <mergeCell ref="B123:B128"/>
    <mergeCell ref="C123:C128"/>
    <mergeCell ref="E123:E128"/>
    <mergeCell ref="B129:B134"/>
    <mergeCell ref="C129:C134"/>
    <mergeCell ref="E129:E134"/>
    <mergeCell ref="B135:B140"/>
    <mergeCell ref="C135:C140"/>
    <mergeCell ref="E135:E140"/>
    <mergeCell ref="B141:B146"/>
    <mergeCell ref="C141:C146"/>
    <mergeCell ref="E141:E146"/>
    <mergeCell ref="B147:B152"/>
    <mergeCell ref="C147:C152"/>
    <mergeCell ref="E147:E152"/>
    <mergeCell ref="B153:B158"/>
    <mergeCell ref="C153:C158"/>
    <mergeCell ref="E153:E158"/>
    <mergeCell ref="B159:B164"/>
    <mergeCell ref="C159:C164"/>
    <mergeCell ref="E159:E164"/>
    <mergeCell ref="B165:B170"/>
    <mergeCell ref="C165:C170"/>
    <mergeCell ref="E165:E170"/>
    <mergeCell ref="B171:B176"/>
    <mergeCell ref="C171:C176"/>
    <mergeCell ref="D171:D194"/>
    <mergeCell ref="E171:E176"/>
    <mergeCell ref="B177:B182"/>
    <mergeCell ref="C177:C182"/>
    <mergeCell ref="E177:E182"/>
    <mergeCell ref="B183:B188"/>
    <mergeCell ref="C183:C188"/>
    <mergeCell ref="E183:E188"/>
    <mergeCell ref="B189:B194"/>
    <mergeCell ref="C189:C194"/>
    <mergeCell ref="E189:E194"/>
    <mergeCell ref="B195:B200"/>
    <mergeCell ref="C195:C200"/>
    <mergeCell ref="D195:D224"/>
    <mergeCell ref="E195:E200"/>
    <mergeCell ref="B201:B206"/>
    <mergeCell ref="C201:C206"/>
    <mergeCell ref="E201:E206"/>
    <mergeCell ref="B207:B212"/>
    <mergeCell ref="C207:C212"/>
    <mergeCell ref="E207:E212"/>
    <mergeCell ref="B213:B218"/>
    <mergeCell ref="C213:C218"/>
    <mergeCell ref="E213:E218"/>
    <mergeCell ref="B219:B224"/>
    <mergeCell ref="C219:C224"/>
    <mergeCell ref="E219:E224"/>
    <mergeCell ref="B225:B230"/>
    <mergeCell ref="C225:C230"/>
    <mergeCell ref="D225:D290"/>
    <mergeCell ref="E225:E230"/>
    <mergeCell ref="B231:B236"/>
    <mergeCell ref="C231:C236"/>
    <mergeCell ref="E231:E236"/>
    <mergeCell ref="B237:B242"/>
    <mergeCell ref="C237:C242"/>
    <mergeCell ref="E237:E242"/>
    <mergeCell ref="B243:B248"/>
    <mergeCell ref="C243:C248"/>
    <mergeCell ref="E243:E248"/>
    <mergeCell ref="B249:B254"/>
    <mergeCell ref="C249:C254"/>
    <mergeCell ref="E249:E254"/>
    <mergeCell ref="B255:B260"/>
    <mergeCell ref="C255:C260"/>
    <mergeCell ref="E255:E260"/>
    <mergeCell ref="B261:B266"/>
    <mergeCell ref="C261:C266"/>
    <mergeCell ref="E261:E266"/>
    <mergeCell ref="B267:B272"/>
    <mergeCell ref="C267:C272"/>
    <mergeCell ref="E267:E272"/>
    <mergeCell ref="B273:B278"/>
    <mergeCell ref="C273:C278"/>
    <mergeCell ref="E273:E278"/>
    <mergeCell ref="B279:B284"/>
    <mergeCell ref="C279:C284"/>
    <mergeCell ref="E279:E284"/>
    <mergeCell ref="B285:B290"/>
    <mergeCell ref="C285:C290"/>
    <mergeCell ref="E285:E290"/>
    <mergeCell ref="A291:A346"/>
    <mergeCell ref="B291:B297"/>
    <mergeCell ref="C291:C297"/>
    <mergeCell ref="D291:D297"/>
    <mergeCell ref="E292:M292"/>
    <mergeCell ref="B298:B304"/>
    <mergeCell ref="C298:C304"/>
    <mergeCell ref="D298:D304"/>
    <mergeCell ref="E299:M299"/>
    <mergeCell ref="B305:B311"/>
    <mergeCell ref="C305:C311"/>
    <mergeCell ref="D305:D311"/>
    <mergeCell ref="E306:M306"/>
    <mergeCell ref="B312:B318"/>
    <mergeCell ref="C312:C318"/>
    <mergeCell ref="D312:D318"/>
    <mergeCell ref="E313:M313"/>
    <mergeCell ref="B319:B325"/>
    <mergeCell ref="C319:C325"/>
    <mergeCell ref="D319:D325"/>
    <mergeCell ref="E320:M320"/>
    <mergeCell ref="B326:B332"/>
    <mergeCell ref="C326:C332"/>
    <mergeCell ref="D326:D332"/>
    <mergeCell ref="E327:M327"/>
    <mergeCell ref="B333:B339"/>
    <mergeCell ref="C333:C339"/>
    <mergeCell ref="D333:D339"/>
    <mergeCell ref="E334:M334"/>
    <mergeCell ref="B340:B346"/>
    <mergeCell ref="C340:C346"/>
    <mergeCell ref="D340:D346"/>
    <mergeCell ref="E341:M341"/>
  </mergeCells>
  <printOptions/>
  <pageMargins left="0.39375" right="0.2361111111111111" top="0.7875" bottom="0.19652777777777777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zoomScale="75" zoomScaleNormal="75" workbookViewId="0" topLeftCell="A1">
      <selection activeCell="M13" sqref="M13"/>
    </sheetView>
  </sheetViews>
  <sheetFormatPr defaultColWidth="9.140625" defaultRowHeight="12.75" customHeight="1"/>
  <cols>
    <col min="3" max="3" width="21.57421875" style="0" customWidth="1"/>
    <col min="4" max="4" width="12.421875" style="0" customWidth="1"/>
    <col min="5" max="5" width="10.421875" style="0" customWidth="1"/>
    <col min="6" max="6" width="9.8515625" style="0" customWidth="1"/>
    <col min="7" max="8" width="9.7109375" style="0" customWidth="1"/>
    <col min="9" max="10" width="9.57421875" style="0" customWidth="1"/>
  </cols>
  <sheetData>
    <row r="1" spans="9:10" ht="45.75" customHeight="1">
      <c r="I1" s="96" t="s">
        <v>147</v>
      </c>
      <c r="J1" s="96"/>
    </row>
    <row r="2" spans="4:10" ht="12.75" customHeight="1">
      <c r="D2" s="97" t="s">
        <v>148</v>
      </c>
      <c r="E2" s="97"/>
      <c r="F2" s="97"/>
      <c r="G2" s="97"/>
      <c r="H2" s="97"/>
      <c r="I2" s="97"/>
      <c r="J2" s="97"/>
    </row>
    <row r="3" spans="4:10" ht="12.75" customHeight="1">
      <c r="D3" s="98" t="s">
        <v>149</v>
      </c>
      <c r="E3" s="98"/>
      <c r="F3" s="98"/>
      <c r="G3" s="98"/>
      <c r="H3" s="98"/>
      <c r="I3" s="98"/>
      <c r="J3" s="98"/>
    </row>
    <row r="4" spans="4:10" ht="12.75" customHeight="1">
      <c r="D4" s="98"/>
      <c r="E4" s="98"/>
      <c r="F4" s="98"/>
      <c r="G4" s="98"/>
      <c r="H4" s="98"/>
      <c r="I4" s="98"/>
      <c r="J4" s="98"/>
    </row>
    <row r="5" spans="4:10" ht="39" customHeight="1">
      <c r="D5" s="98"/>
      <c r="E5" s="98"/>
      <c r="F5" s="98"/>
      <c r="G5" s="98"/>
      <c r="H5" s="98"/>
      <c r="I5" s="98"/>
      <c r="J5" s="98"/>
    </row>
    <row r="7" spans="3:10" ht="15.75" customHeight="1">
      <c r="C7" s="99" t="s">
        <v>150</v>
      </c>
      <c r="D7" s="100" t="s">
        <v>151</v>
      </c>
      <c r="E7" s="100"/>
      <c r="F7" s="100"/>
      <c r="G7" s="100"/>
      <c r="H7" s="100"/>
      <c r="I7" s="100"/>
      <c r="J7" s="100"/>
    </row>
    <row r="8" spans="3:10" ht="44.25" customHeight="1">
      <c r="C8" s="99"/>
      <c r="D8" s="101" t="s">
        <v>152</v>
      </c>
      <c r="E8" s="102" t="s">
        <v>153</v>
      </c>
      <c r="F8" s="102" t="s">
        <v>154</v>
      </c>
      <c r="G8" s="102" t="s">
        <v>155</v>
      </c>
      <c r="H8" s="102" t="s">
        <v>156</v>
      </c>
      <c r="I8" s="102" t="s">
        <v>157</v>
      </c>
      <c r="J8" s="102" t="s">
        <v>158</v>
      </c>
    </row>
    <row r="9" spans="3:10" ht="15" customHeight="1">
      <c r="C9" s="103" t="s">
        <v>11</v>
      </c>
      <c r="D9" s="104">
        <f>D13+D12+D11+D10</f>
        <v>364000.8</v>
      </c>
      <c r="E9" s="104">
        <f>E13+E12+E11+E10</f>
        <v>23371.300000000003</v>
      </c>
      <c r="F9" s="105">
        <f>F13+F12+F11+F10</f>
        <v>4634.1</v>
      </c>
      <c r="G9" s="105">
        <f>G13+G12+G11+G10</f>
        <v>15389</v>
      </c>
      <c r="H9" s="105">
        <f>H13+H12+H11+H10</f>
        <v>2673.6000000000004</v>
      </c>
      <c r="I9" s="105">
        <f>I13+I12+I11+I10</f>
        <v>308203.5</v>
      </c>
      <c r="J9" s="105">
        <f>J13+J12+J11+J10</f>
        <v>9729.3</v>
      </c>
    </row>
    <row r="10" spans="3:10" ht="18" customHeight="1">
      <c r="C10" s="106" t="s">
        <v>159</v>
      </c>
      <c r="D10" s="107">
        <f aca="true" t="shared" si="0" ref="D10:D13">E10+F10+G10+H10+I10+J10</f>
        <v>315724</v>
      </c>
      <c r="E10" s="107">
        <f>'Таб. 15'!H293</f>
        <v>14753.500000000002</v>
      </c>
      <c r="F10" s="103">
        <f>'Таб. 15'!I293</f>
        <v>520.3000000000001</v>
      </c>
      <c r="G10" s="103">
        <f>'Таб. 15'!J293</f>
        <v>12660.8</v>
      </c>
      <c r="H10" s="103">
        <f>'Таб. 15'!K293</f>
        <v>111.3</v>
      </c>
      <c r="I10" s="103">
        <f>'Таб. 15'!L293</f>
        <v>282965.8</v>
      </c>
      <c r="J10" s="103">
        <f>'Таб. 15'!M293</f>
        <v>4712.3</v>
      </c>
    </row>
    <row r="11" spans="3:10" ht="18" customHeight="1">
      <c r="C11" s="106" t="s">
        <v>160</v>
      </c>
      <c r="D11" s="103">
        <f t="shared" si="0"/>
        <v>32343</v>
      </c>
      <c r="E11" s="103">
        <f>'Таб. 15'!H294</f>
        <v>6916.1</v>
      </c>
      <c r="F11" s="103">
        <f>'Таб. 15'!I294</f>
        <v>2678.6000000000004</v>
      </c>
      <c r="G11" s="103">
        <f>'Таб. 15'!J294</f>
        <v>2264.8</v>
      </c>
      <c r="H11" s="103">
        <f>'Таб. 15'!K294</f>
        <v>1731.1</v>
      </c>
      <c r="I11" s="103">
        <f>'Таб. 15'!L294</f>
        <v>16732.999999999996</v>
      </c>
      <c r="J11" s="103">
        <f>'Таб. 15'!M294</f>
        <v>2019.4</v>
      </c>
    </row>
    <row r="12" spans="3:10" ht="18" customHeight="1">
      <c r="C12" s="106" t="s">
        <v>161</v>
      </c>
      <c r="D12" s="103">
        <f t="shared" si="0"/>
        <v>4626.9</v>
      </c>
      <c r="E12" s="103">
        <f>'Таб. 15'!H296</f>
        <v>192</v>
      </c>
      <c r="F12" s="103">
        <f>'Таб. 15'!I296</f>
        <v>100</v>
      </c>
      <c r="G12" s="103">
        <f>'Таб. 15'!J296</f>
        <v>138.39999999999998</v>
      </c>
      <c r="H12" s="103">
        <f>'Таб. 15'!K296</f>
        <v>0</v>
      </c>
      <c r="I12" s="103">
        <f>'Таб. 15'!L296</f>
        <v>3746.5</v>
      </c>
      <c r="J12" s="103">
        <f>'Таб. 15'!M296</f>
        <v>450</v>
      </c>
    </row>
    <row r="13" spans="3:10" ht="30" customHeight="1">
      <c r="C13" s="106" t="s">
        <v>162</v>
      </c>
      <c r="D13" s="103">
        <f t="shared" si="0"/>
        <v>11306.9</v>
      </c>
      <c r="E13" s="103">
        <f>'Таб. 15'!H297</f>
        <v>1509.7</v>
      </c>
      <c r="F13" s="103">
        <f>'Таб. 15'!I297</f>
        <v>1335.1999999999998</v>
      </c>
      <c r="G13" s="103">
        <f>'Таб. 15'!J297</f>
        <v>325</v>
      </c>
      <c r="H13" s="103">
        <f>'Таб. 15'!K297</f>
        <v>831.2</v>
      </c>
      <c r="I13" s="103">
        <f>'Таб. 15'!L297</f>
        <v>4758.2</v>
      </c>
      <c r="J13" s="103">
        <f>'Таб. 15'!M297</f>
        <v>2547.6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2022-11-11T08:16:43Z</cp:lastPrinted>
  <dcterms:created xsi:type="dcterms:W3CDTF">2019-07-31T12:52:17Z</dcterms:created>
  <dcterms:modified xsi:type="dcterms:W3CDTF">2022-11-11T08:20:22Z</dcterms:modified>
  <cp:category/>
  <cp:version/>
  <cp:contentType/>
  <cp:contentStatus/>
  <cp:revision>175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